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0" windowWidth="11355" windowHeight="4260" activeTab="1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'rashodi'!$2:$2</definedName>
  </definedNames>
  <calcPr fullCalcOnLoad="1"/>
</workbook>
</file>

<file path=xl/sharedStrings.xml><?xml version="1.0" encoding="utf-8"?>
<sst xmlns="http://schemas.openxmlformats.org/spreadsheetml/2006/main" count="264" uniqueCount="252">
  <si>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</si>
  <si>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</si>
  <si>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</si>
  <si>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</si>
  <si>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</si>
  <si>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</si>
  <si>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</si>
  <si>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</si>
  <si>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</si>
  <si>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</si>
  <si>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</si>
  <si>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</si>
  <si>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</si>
  <si>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</si>
  <si>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</si>
  <si>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</si>
  <si>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</si>
  <si>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</si>
  <si>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</si>
  <si>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</si>
  <si>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</si>
  <si>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</si>
  <si>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</si>
  <si>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</si>
  <si>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</si>
  <si>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</si>
  <si>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</si>
  <si>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</si>
  <si>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</si>
  <si>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</si>
  <si>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</si>
  <si>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</si>
  <si>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</si>
  <si>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</si>
  <si>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</si>
  <si>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</si>
  <si>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</si>
  <si>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</si>
  <si>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</si>
  <si>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</si>
  <si>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</si>
  <si>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</si>
  <si>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</si>
  <si>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</si>
  <si>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</si>
  <si>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</si>
  <si>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</si>
  <si>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</si>
  <si>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</si>
  <si>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</si>
  <si>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</si>
  <si>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</si>
  <si>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</si>
  <si>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</si>
  <si>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</si>
  <si>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</si>
  <si>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</si>
  <si>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</si>
  <si>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</si>
  <si>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</si>
  <si>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</si>
  <si>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</si>
  <si>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</si>
  <si>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</si>
  <si>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</si>
  <si>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</si>
  <si>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</si>
  <si>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</si>
  <si>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</si>
  <si>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</si>
  <si>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</si>
  <si>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</si>
  <si>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</si>
  <si>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</si>
  <si>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</si>
  <si>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 поправке  и  одржавање медицин. опреме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</si>
  <si>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</si>
  <si>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</si>
  <si>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</si>
  <si>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</si>
  <si>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</si>
  <si>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</si>
  <si>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</si>
  <si>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</si>
  <si>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</si>
  <si>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</si>
  <si>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</si>
  <si>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</si>
  <si>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</si>
  <si>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</si>
  <si>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</si>
  <si>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</si>
  <si>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</si>
  <si>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</si>
  <si>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</si>
  <si>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</si>
  <si>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</si>
  <si>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</si>
  <si>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</si>
  <si>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</si>
  <si>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</si>
  <si>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</si>
  <si>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</si>
  <si>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</si>
  <si>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</si>
  <si>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Мобилни 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</si>
  <si>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</si>
  <si>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</si>
  <si>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</si>
  <si>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</si>
  <si>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</si>
  <si>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</si>
  <si>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</si>
  <si>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</si>
  <si>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</si>
  <si>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</si>
  <si>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</si>
  <si>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</si>
  <si>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</si>
  <si>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</si>
  <si>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</si>
  <si>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</si>
  <si>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</si>
  <si>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</si>
  <si>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</si>
  <si>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</si>
  <si>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</si>
  <si>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</si>
  <si>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</si>
  <si>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</si>
  <si>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</si>
  <si>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</si>
  <si>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</si>
  <si>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</si>
  <si>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</si>
  <si>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</si>
  <si>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</si>
  <si>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</si>
  <si>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</si>
  <si>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</si>
  <si>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</si>
  <si>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</si>
  <si>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</si>
  <si>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</si>
  <si>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</si>
  <si>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</si>
  <si>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</si>
  <si>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</si>
  <si>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</si>
  <si>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</si>
  <si>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одржавање хигијене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</si>
  <si>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</si>
  <si>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</si>
  <si>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</si>
  <si>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</si>
  <si>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</si>
  <si>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</si>
  <si>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</si>
  <si>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</si>
  <si>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</si>
  <si>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</si>
  <si>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</si>
  <si>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</si>
  <si>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</si>
  <si>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</si>
  <si>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</si>
  <si>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</si>
  <si>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</si>
  <si>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</si>
  <si>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</si>
  <si>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</si>
  <si>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</si>
  <si>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</si>
  <si>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</si>
  <si>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</si>
  <si>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</si>
  <si>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</si>
  <si>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</si>
  <si>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</si>
  <si>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</si>
  <si>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</si>
  <si>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</si>
  <si>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</si>
  <si>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</si>
  <si>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</si>
  <si>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</si>
  <si>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</si>
  <si>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</si>
  <si>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</si>
  <si>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</si>
  <si>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</si>
  <si>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</si>
  <si>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</si>
  <si>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</si>
  <si>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</si>
  <si>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</si>
  <si>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</si>
  <si>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</si>
  <si>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</si>
  <si>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</si>
  <si>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</si>
  <si>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</si>
  <si>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</si>
  <si>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</si>
  <si>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</si>
  <si>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Приходи  са  благајне  за  обрачун  ПДВ  по  општој  стопи-бифе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</si>
  <si>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</si>
  <si>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</si>
  <si>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</si>
  <si>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Порези, обавез,таксе и казне наметн. од јед. Нив. вл.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</si>
  <si>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</si>
  <si>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</si>
  <si>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</si>
  <si>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</si>
  <si>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</si>
  <si>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</si>
  <si>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</si>
  <si>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</si>
  <si>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>Меморандумске ставке за рефундацију расхода из претходне године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</si>
  <si>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</si>
  <si>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</si>
  <si>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</si>
  <si>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</si>
  <si>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</si>
  <si>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</si>
  <si>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</si>
  <si>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Лимарски радови за опрему за саобраћај</t>
  </si>
  <si>
    <t>Остале административне услуге (Уговори о делу, ППП)</t>
  </si>
  <si>
    <t>Накнаде у натури</t>
  </si>
  <si>
    <t>Одмаралишта, спортски и рекреациони објекти</t>
  </si>
  <si>
    <t xml:space="preserve"> ФИНАНСИЈСКОГ ПЛАНА</t>
  </si>
  <si>
    <t xml:space="preserve">ИЗВРШЕЊЕ </t>
  </si>
  <si>
    <t>% извршења</t>
  </si>
  <si>
    <t>План прихода  у 2017.</t>
  </si>
  <si>
    <t>План расхода  у 2017.</t>
  </si>
  <si>
    <t>Извршење за период 01.01-31.03.2018.</t>
  </si>
  <si>
    <t>Извршење  за период  01.01-31.03.2017.</t>
  </si>
  <si>
    <t>План расхода  у 2018.</t>
  </si>
  <si>
    <t>Укупни приходи</t>
  </si>
  <si>
    <t xml:space="preserve">Укупни расходи </t>
  </si>
  <si>
    <t>Суфицит</t>
  </si>
  <si>
    <t>Дефицит</t>
  </si>
  <si>
    <t>ЗА ПЕРИОД 01.01-31.03.2018. ГОДИНУ</t>
  </si>
  <si>
    <t>План прихода  у 2018.</t>
  </si>
  <si>
    <t>Пројекат брѕа процена квалитета воде за пиће</t>
  </si>
  <si>
    <t>април 2018. године</t>
  </si>
  <si>
    <t>Саставила</t>
  </si>
  <si>
    <t>ВД Директора</t>
  </si>
  <si>
    <t>Наташа Масло</t>
  </si>
  <si>
    <t>Прим др.сц. мед. Верица Јовановић</t>
  </si>
  <si>
    <t xml:space="preserve">Контролисала </t>
  </si>
  <si>
    <t>Љиљана Мијаиловић - Обрадовић</t>
  </si>
</sst>
</file>

<file path=xl/styles.xml><?xml version="1.0" encoding="utf-8"?>
<styleSheet xmlns="http://schemas.openxmlformats.org/spreadsheetml/2006/main">
  <numFmts count="4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241A]d\.\ mmmm\ yyyy"/>
    <numFmt numFmtId="200" formatCode="#,##0.0"/>
    <numFmt numFmtId="201" formatCode="#,##0\ &quot;Din.&quot;"/>
    <numFmt numFmtId="202" formatCode="#,##0.000"/>
  </numFmts>
  <fonts count="3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Accounting"/>
      <sz val="12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3" fontId="2" fillId="0" borderId="10" xfId="42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distributed" wrapText="1"/>
    </xf>
    <xf numFmtId="0" fontId="1" fillId="0" borderId="1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2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wrapText="1"/>
    </xf>
    <xf numFmtId="3" fontId="1" fillId="0" borderId="10" xfId="42" applyNumberFormat="1" applyFont="1" applyFill="1" applyBorder="1" applyAlignment="1">
      <alignment wrapText="1"/>
    </xf>
    <xf numFmtId="3" fontId="1" fillId="0" borderId="10" xfId="42" applyNumberFormat="1" applyFont="1" applyFill="1" applyBorder="1" applyAlignment="1">
      <alignment vertical="top" wrapText="1"/>
    </xf>
    <xf numFmtId="3" fontId="1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3" fontId="2" fillId="0" borderId="12" xfId="42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wrapText="1"/>
    </xf>
    <xf numFmtId="3" fontId="1" fillId="0" borderId="12" xfId="42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/>
    </xf>
    <xf numFmtId="0" fontId="1" fillId="0" borderId="14" xfId="0" applyFont="1" applyFill="1" applyBorder="1" applyAlignment="1">
      <alignment vertical="top" wrapText="1"/>
    </xf>
    <xf numFmtId="3" fontId="1" fillId="0" borderId="15" xfId="44" applyNumberFormat="1" applyFont="1" applyFill="1" applyBorder="1" applyAlignment="1">
      <alignment wrapText="1"/>
    </xf>
    <xf numFmtId="171" fontId="10" fillId="0" borderId="16" xfId="42" applyFont="1" applyFill="1" applyBorder="1" applyAlignment="1">
      <alignment/>
    </xf>
    <xf numFmtId="3" fontId="1" fillId="0" borderId="14" xfId="44" applyNumberFormat="1" applyFont="1" applyFill="1" applyBorder="1" applyAlignment="1">
      <alignment wrapText="1"/>
    </xf>
    <xf numFmtId="0" fontId="4" fillId="20" borderId="17" xfId="0" applyFont="1" applyFill="1" applyBorder="1" applyAlignment="1">
      <alignment wrapText="1"/>
    </xf>
    <xf numFmtId="186" fontId="11" fillId="20" borderId="18" xfId="42" applyNumberFormat="1" applyFont="1" applyFill="1" applyBorder="1" applyAlignment="1">
      <alignment horizontal="center" vertical="center" wrapText="1"/>
    </xf>
    <xf numFmtId="0" fontId="13" fillId="20" borderId="18" xfId="0" applyFont="1" applyFill="1" applyBorder="1" applyAlignment="1">
      <alignment horizontal="center" vertical="center" wrapText="1"/>
    </xf>
    <xf numFmtId="0" fontId="14" fillId="20" borderId="18" xfId="0" applyFont="1" applyFill="1" applyBorder="1" applyAlignment="1">
      <alignment horizontal="center" vertical="center" wrapText="1"/>
    </xf>
    <xf numFmtId="171" fontId="14" fillId="20" borderId="18" xfId="42" applyFont="1" applyFill="1" applyBorder="1" applyAlignment="1">
      <alignment horizontal="center" vertical="center" wrapText="1"/>
    </xf>
    <xf numFmtId="3" fontId="14" fillId="20" borderId="19" xfId="0" applyNumberFormat="1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wrapText="1"/>
    </xf>
    <xf numFmtId="0" fontId="11" fillId="20" borderId="10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171" fontId="14" fillId="20" borderId="10" xfId="42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2" fillId="0" borderId="11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3" fontId="2" fillId="24" borderId="10" xfId="42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2" fillId="24" borderId="11" xfId="0" applyFont="1" applyFill="1" applyBorder="1" applyAlignment="1">
      <alignment vertical="top" wrapText="1"/>
    </xf>
    <xf numFmtId="3" fontId="2" fillId="24" borderId="10" xfId="42" applyNumberFormat="1" applyFont="1" applyFill="1" applyBorder="1" applyAlignment="1">
      <alignment horizontal="right"/>
    </xf>
    <xf numFmtId="171" fontId="4" fillId="0" borderId="0" xfId="42" applyFont="1" applyFill="1" applyAlignment="1">
      <alignment horizontal="right"/>
    </xf>
    <xf numFmtId="171" fontId="12" fillId="0" borderId="0" xfId="42" applyFont="1" applyFill="1" applyAlignment="1">
      <alignment horizontal="right"/>
    </xf>
    <xf numFmtId="3" fontId="14" fillId="2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2" fontId="0" fillId="0" borderId="0" xfId="0" applyNumberFormat="1" applyAlignment="1">
      <alignment horizontal="center"/>
    </xf>
    <xf numFmtId="171" fontId="14" fillId="20" borderId="10" xfId="42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0" xfId="0" applyAlignment="1">
      <alignment horizontal="center"/>
    </xf>
    <xf numFmtId="3" fontId="2" fillId="24" borderId="12" xfId="42" applyNumberFormat="1" applyFont="1" applyFill="1" applyBorder="1" applyAlignment="1">
      <alignment/>
    </xf>
    <xf numFmtId="171" fontId="10" fillId="24" borderId="16" xfId="42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1" fontId="0" fillId="0" borderId="0" xfId="42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171" fontId="2" fillId="0" borderId="0" xfId="42" applyFont="1" applyFill="1" applyAlignment="1">
      <alignment horizontal="center" vertical="center"/>
    </xf>
    <xf numFmtId="171" fontId="9" fillId="0" borderId="0" xfId="42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zoomScalePageLayoutView="0" workbookViewId="0" topLeftCell="A13">
      <selection activeCell="A17" sqref="A17"/>
    </sheetView>
  </sheetViews>
  <sheetFormatPr defaultColWidth="9.140625" defaultRowHeight="12.75"/>
  <cols>
    <col min="1" max="1" width="120.28125" style="0" customWidth="1"/>
  </cols>
  <sheetData>
    <row r="1" ht="18">
      <c r="A1" s="4" t="s">
        <v>113</v>
      </c>
    </row>
    <row r="2" ht="18">
      <c r="A2" s="4" t="s">
        <v>114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254.25" customHeight="1">
      <c r="A8" s="1" t="s">
        <v>231</v>
      </c>
    </row>
    <row r="9" ht="36.75" customHeight="1">
      <c r="A9" s="1" t="s">
        <v>230</v>
      </c>
    </row>
    <row r="10" ht="39.75" customHeight="1">
      <c r="A10" s="5" t="s">
        <v>242</v>
      </c>
    </row>
    <row r="11" ht="22.5">
      <c r="A11" s="5"/>
    </row>
    <row r="12" ht="27">
      <c r="A12" s="1"/>
    </row>
    <row r="17" ht="324" customHeight="1"/>
    <row r="18" ht="15">
      <c r="A18" s="3" t="s">
        <v>245</v>
      </c>
    </row>
  </sheetData>
  <sheetProtection/>
  <printOptions/>
  <pageMargins left="0.7" right="0.7" top="0.75" bottom="0.75" header="0.3" footer="0.3"/>
  <pageSetup fitToHeight="1" fitToWidth="1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25">
      <selection activeCell="B43" sqref="B43"/>
    </sheetView>
  </sheetViews>
  <sheetFormatPr defaultColWidth="9.140625" defaultRowHeight="12.75"/>
  <cols>
    <col min="1" max="1" width="14.00390625" style="0" bestFit="1" customWidth="1"/>
    <col min="2" max="2" width="83.8515625" style="0" customWidth="1"/>
    <col min="3" max="3" width="16.57421875" style="0" hidden="1" customWidth="1"/>
    <col min="4" max="4" width="17.57421875" style="0" hidden="1" customWidth="1"/>
    <col min="5" max="5" width="15.57421875" style="94" hidden="1" customWidth="1"/>
    <col min="6" max="6" width="16.8515625" style="0" customWidth="1"/>
    <col min="7" max="7" width="17.7109375" style="46" customWidth="1"/>
    <col min="8" max="8" width="15.57421875" style="89" customWidth="1"/>
    <col min="9" max="9" width="4.140625" style="0" customWidth="1"/>
  </cols>
  <sheetData>
    <row r="1" spans="1:5" ht="18.75" customHeight="1" thickBot="1">
      <c r="A1" s="8"/>
      <c r="B1" s="17"/>
      <c r="C1" s="17"/>
      <c r="D1" s="17"/>
      <c r="E1" s="92"/>
    </row>
    <row r="2" spans="1:8" ht="66" customHeight="1">
      <c r="A2" s="66"/>
      <c r="B2" s="67" t="s">
        <v>0</v>
      </c>
      <c r="C2" s="68" t="s">
        <v>233</v>
      </c>
      <c r="D2" s="69" t="s">
        <v>236</v>
      </c>
      <c r="E2" s="70" t="s">
        <v>232</v>
      </c>
      <c r="F2" s="68" t="s">
        <v>243</v>
      </c>
      <c r="G2" s="87" t="s">
        <v>235</v>
      </c>
      <c r="H2" s="90" t="s">
        <v>232</v>
      </c>
    </row>
    <row r="3" spans="1:8" ht="22.5" customHeight="1">
      <c r="A3" s="6">
        <v>7</v>
      </c>
      <c r="B3" s="6" t="s">
        <v>1</v>
      </c>
      <c r="C3" s="16">
        <f>C4+C7+C21+C25+C30</f>
        <v>1829055</v>
      </c>
      <c r="D3" s="16">
        <f>D4+D7+D21+D25+D30</f>
        <v>186096</v>
      </c>
      <c r="E3" s="93">
        <f>D3/C3*100</f>
        <v>10.174434339043932</v>
      </c>
      <c r="F3" s="16">
        <f>F4+F7+F21+F25+F30</f>
        <v>2827823</v>
      </c>
      <c r="G3" s="47">
        <f>G4+G7+G21+G25+G30</f>
        <v>319689</v>
      </c>
      <c r="H3" s="91">
        <f>G3/F3*100</f>
        <v>11.305127654736523</v>
      </c>
    </row>
    <row r="4" spans="1:8" ht="22.5" customHeight="1">
      <c r="A4" s="6">
        <v>73</v>
      </c>
      <c r="B4" s="6" t="s">
        <v>185</v>
      </c>
      <c r="C4" s="16">
        <f>C5</f>
        <v>4000</v>
      </c>
      <c r="D4" s="16">
        <f>D5</f>
        <v>0</v>
      </c>
      <c r="E4" s="93">
        <f aca="true" t="shared" si="0" ref="E4:E40">D4/C4*100</f>
        <v>0</v>
      </c>
      <c r="F4" s="16">
        <f>F5</f>
        <v>8000</v>
      </c>
      <c r="G4" s="16">
        <f>G5</f>
        <v>5306</v>
      </c>
      <c r="H4" s="91">
        <f aca="true" t="shared" si="1" ref="H4:H40">G4/F4*100</f>
        <v>66.325</v>
      </c>
    </row>
    <row r="5" spans="1:8" ht="22.5" customHeight="1">
      <c r="A5" s="6">
        <v>7321</v>
      </c>
      <c r="B5" s="6" t="s">
        <v>186</v>
      </c>
      <c r="C5" s="16">
        <f>C6</f>
        <v>4000</v>
      </c>
      <c r="D5" s="16">
        <f>D6</f>
        <v>0</v>
      </c>
      <c r="E5" s="93">
        <f t="shared" si="0"/>
        <v>0</v>
      </c>
      <c r="F5" s="16">
        <f>F6</f>
        <v>8000</v>
      </c>
      <c r="G5" s="16">
        <f>G6</f>
        <v>5306</v>
      </c>
      <c r="H5" s="91">
        <f t="shared" si="1"/>
        <v>66.325</v>
      </c>
    </row>
    <row r="6" spans="1:8" ht="22.5" customHeight="1">
      <c r="A6" s="11">
        <v>732121</v>
      </c>
      <c r="B6" s="9" t="s">
        <v>170</v>
      </c>
      <c r="C6" s="39">
        <v>4000</v>
      </c>
      <c r="D6" s="39">
        <v>0</v>
      </c>
      <c r="E6" s="93">
        <f t="shared" si="0"/>
        <v>0</v>
      </c>
      <c r="F6" s="39">
        <v>8000</v>
      </c>
      <c r="G6" s="39">
        <v>5306</v>
      </c>
      <c r="H6" s="91">
        <f t="shared" si="1"/>
        <v>66.325</v>
      </c>
    </row>
    <row r="7" spans="1:8" ht="22.5" customHeight="1">
      <c r="A7" s="6">
        <v>74</v>
      </c>
      <c r="B7" s="6" t="s">
        <v>194</v>
      </c>
      <c r="C7" s="16">
        <f>C8+C15</f>
        <v>252147</v>
      </c>
      <c r="D7" s="16">
        <f>D8+D15</f>
        <v>19991</v>
      </c>
      <c r="E7" s="93">
        <f t="shared" si="0"/>
        <v>7.928311659468484</v>
      </c>
      <c r="F7" s="16">
        <f>F8+F15</f>
        <v>203956</v>
      </c>
      <c r="G7" s="47">
        <f>G8+G15</f>
        <v>22436</v>
      </c>
      <c r="H7" s="91">
        <f t="shared" si="1"/>
        <v>11.000411853537036</v>
      </c>
    </row>
    <row r="8" spans="1:8" ht="22.5" customHeight="1">
      <c r="A8" s="6">
        <v>742</v>
      </c>
      <c r="B8" s="6" t="s">
        <v>2</v>
      </c>
      <c r="C8" s="16">
        <f>C9+C10+C11+C12+C13+C14</f>
        <v>212778</v>
      </c>
      <c r="D8" s="16">
        <f>D9+D10+D11+D12+D13+D14</f>
        <v>18075</v>
      </c>
      <c r="E8" s="93">
        <f t="shared" si="0"/>
        <v>8.494769196063503</v>
      </c>
      <c r="F8" s="16">
        <f>F9+F10+F11+F12+F13+F14</f>
        <v>183600</v>
      </c>
      <c r="G8" s="47">
        <f>G9+G10+G11+G12+G13+G14</f>
        <v>21276</v>
      </c>
      <c r="H8" s="91">
        <f t="shared" si="1"/>
        <v>11.588235294117647</v>
      </c>
    </row>
    <row r="9" spans="1:8" ht="22.5" customHeight="1">
      <c r="A9" s="7">
        <v>742121</v>
      </c>
      <c r="B9" s="7" t="s">
        <v>129</v>
      </c>
      <c r="C9" s="39">
        <v>190668</v>
      </c>
      <c r="D9" s="39">
        <v>14184</v>
      </c>
      <c r="E9" s="93">
        <f t="shared" si="0"/>
        <v>7.439108817420857</v>
      </c>
      <c r="F9" s="39">
        <v>160568</v>
      </c>
      <c r="G9" s="39">
        <v>16148</v>
      </c>
      <c r="H9" s="91">
        <f t="shared" si="1"/>
        <v>10.056798365801404</v>
      </c>
    </row>
    <row r="10" spans="1:8" ht="22.5" customHeight="1">
      <c r="A10" s="7">
        <v>7421210</v>
      </c>
      <c r="B10" s="7" t="s">
        <v>3</v>
      </c>
      <c r="C10" s="39">
        <v>3500</v>
      </c>
      <c r="D10" s="39">
        <v>138</v>
      </c>
      <c r="E10" s="93">
        <f t="shared" si="0"/>
        <v>3.942857142857143</v>
      </c>
      <c r="F10" s="39">
        <v>3500</v>
      </c>
      <c r="G10" s="39">
        <v>0</v>
      </c>
      <c r="H10" s="91">
        <f t="shared" si="1"/>
        <v>0</v>
      </c>
    </row>
    <row r="11" spans="1:8" ht="22.5" customHeight="1">
      <c r="A11" s="7">
        <v>7421211</v>
      </c>
      <c r="B11" s="7" t="s">
        <v>4</v>
      </c>
      <c r="C11" s="39">
        <v>16000</v>
      </c>
      <c r="D11" s="39">
        <v>3746</v>
      </c>
      <c r="E11" s="93">
        <f t="shared" si="0"/>
        <v>23.4125</v>
      </c>
      <c r="F11" s="39">
        <v>19422</v>
      </c>
      <c r="G11" s="39">
        <v>5128</v>
      </c>
      <c r="H11" s="91">
        <f t="shared" si="1"/>
        <v>26.403048089795078</v>
      </c>
    </row>
    <row r="12" spans="1:8" ht="22.5" customHeight="1">
      <c r="A12" s="7">
        <v>74212113</v>
      </c>
      <c r="B12" s="7" t="s">
        <v>205</v>
      </c>
      <c r="C12" s="39">
        <v>2500</v>
      </c>
      <c r="D12" s="39">
        <v>0</v>
      </c>
      <c r="E12" s="93">
        <f t="shared" si="0"/>
        <v>0</v>
      </c>
      <c r="F12" s="39">
        <v>0</v>
      </c>
      <c r="G12" s="39">
        <v>0</v>
      </c>
      <c r="H12" s="91" t="e">
        <f t="shared" si="1"/>
        <v>#DIV/0!</v>
      </c>
    </row>
    <row r="13" spans="1:8" ht="22.5" customHeight="1">
      <c r="A13" s="7">
        <v>742322</v>
      </c>
      <c r="B13" s="7" t="s">
        <v>156</v>
      </c>
      <c r="C13" s="39">
        <v>10</v>
      </c>
      <c r="D13" s="39">
        <v>0</v>
      </c>
      <c r="E13" s="93">
        <f t="shared" si="0"/>
        <v>0</v>
      </c>
      <c r="F13" s="39">
        <v>10</v>
      </c>
      <c r="G13" s="39">
        <v>0</v>
      </c>
      <c r="H13" s="91">
        <f t="shared" si="1"/>
        <v>0</v>
      </c>
    </row>
    <row r="14" spans="1:8" ht="22.5" customHeight="1">
      <c r="A14" s="7">
        <v>742325</v>
      </c>
      <c r="B14" s="7" t="s">
        <v>199</v>
      </c>
      <c r="C14" s="39">
        <v>100</v>
      </c>
      <c r="D14" s="39">
        <v>7</v>
      </c>
      <c r="E14" s="93">
        <f t="shared" si="0"/>
        <v>7.000000000000001</v>
      </c>
      <c r="F14" s="39">
        <v>100</v>
      </c>
      <c r="G14" s="39">
        <v>0</v>
      </c>
      <c r="H14" s="91">
        <f t="shared" si="1"/>
        <v>0</v>
      </c>
    </row>
    <row r="15" spans="1:8" ht="22.5" customHeight="1">
      <c r="A15" s="6">
        <v>745</v>
      </c>
      <c r="B15" s="6" t="s">
        <v>5</v>
      </c>
      <c r="C15" s="16">
        <f>C16+C17+C18+C19+C20</f>
        <v>39369</v>
      </c>
      <c r="D15" s="16">
        <f>D16+D17+D18+D19+D20</f>
        <v>1916</v>
      </c>
      <c r="E15" s="93">
        <f t="shared" si="0"/>
        <v>4.866773349589779</v>
      </c>
      <c r="F15" s="16">
        <f>F16+F17+F18+F19+F20</f>
        <v>20356</v>
      </c>
      <c r="G15" s="47">
        <f>G16+G17+G18+G19+G20</f>
        <v>1160</v>
      </c>
      <c r="H15" s="91">
        <f t="shared" si="1"/>
        <v>5.698565533503635</v>
      </c>
    </row>
    <row r="16" spans="1:8" ht="22.5" customHeight="1">
      <c r="A16" s="9">
        <v>7451111</v>
      </c>
      <c r="B16" s="9" t="s">
        <v>131</v>
      </c>
      <c r="C16" s="39">
        <v>39013</v>
      </c>
      <c r="D16" s="39">
        <v>1820</v>
      </c>
      <c r="E16" s="93">
        <f t="shared" si="0"/>
        <v>4.665111629456848</v>
      </c>
      <c r="F16" s="39">
        <v>20000</v>
      </c>
      <c r="G16" s="39">
        <v>1160</v>
      </c>
      <c r="H16" s="91">
        <f t="shared" si="1"/>
        <v>5.800000000000001</v>
      </c>
    </row>
    <row r="17" spans="1:8" ht="22.5" customHeight="1">
      <c r="A17" s="7">
        <v>74512118</v>
      </c>
      <c r="B17" s="7" t="s">
        <v>6</v>
      </c>
      <c r="C17" s="39">
        <v>25</v>
      </c>
      <c r="D17" s="39">
        <v>9</v>
      </c>
      <c r="E17" s="93">
        <f t="shared" si="0"/>
        <v>36</v>
      </c>
      <c r="F17" s="39">
        <v>25</v>
      </c>
      <c r="G17" s="39">
        <v>0</v>
      </c>
      <c r="H17" s="91">
        <f t="shared" si="1"/>
        <v>0</v>
      </c>
    </row>
    <row r="18" spans="1:8" ht="22.5" customHeight="1">
      <c r="A18" s="7">
        <v>7451212</v>
      </c>
      <c r="B18" s="7" t="s">
        <v>7</v>
      </c>
      <c r="C18" s="39">
        <v>300</v>
      </c>
      <c r="D18" s="39">
        <v>87</v>
      </c>
      <c r="E18" s="93">
        <f t="shared" si="0"/>
        <v>28.999999999999996</v>
      </c>
      <c r="F18" s="39">
        <v>300</v>
      </c>
      <c r="G18" s="39">
        <v>0</v>
      </c>
      <c r="H18" s="91">
        <f t="shared" si="1"/>
        <v>0</v>
      </c>
    </row>
    <row r="19" spans="1:8" ht="22.5" customHeight="1">
      <c r="A19" s="7">
        <v>7451214</v>
      </c>
      <c r="B19" s="7" t="s">
        <v>8</v>
      </c>
      <c r="C19" s="39">
        <v>1</v>
      </c>
      <c r="D19" s="39">
        <v>0</v>
      </c>
      <c r="E19" s="93">
        <f t="shared" si="0"/>
        <v>0</v>
      </c>
      <c r="F19" s="39">
        <v>1</v>
      </c>
      <c r="G19" s="39">
        <v>0</v>
      </c>
      <c r="H19" s="91">
        <f t="shared" si="1"/>
        <v>0</v>
      </c>
    </row>
    <row r="20" spans="1:8" ht="22.5" customHeight="1">
      <c r="A20" s="7">
        <v>7451216</v>
      </c>
      <c r="B20" s="7" t="s">
        <v>9</v>
      </c>
      <c r="C20" s="39">
        <v>30</v>
      </c>
      <c r="D20" s="39">
        <v>0</v>
      </c>
      <c r="E20" s="93">
        <f t="shared" si="0"/>
        <v>0</v>
      </c>
      <c r="F20" s="39">
        <v>30</v>
      </c>
      <c r="G20" s="39">
        <v>0</v>
      </c>
      <c r="H20" s="91">
        <f t="shared" si="1"/>
        <v>0</v>
      </c>
    </row>
    <row r="21" spans="1:8" ht="22.5" customHeight="1">
      <c r="A21" s="6">
        <v>77</v>
      </c>
      <c r="B21" s="6" t="s">
        <v>10</v>
      </c>
      <c r="C21" s="16">
        <f>C22</f>
        <v>409</v>
      </c>
      <c r="D21" s="16">
        <f>D22</f>
        <v>417</v>
      </c>
      <c r="E21" s="93">
        <f t="shared" si="0"/>
        <v>101.9559902200489</v>
      </c>
      <c r="F21" s="16">
        <f>F22</f>
        <v>400</v>
      </c>
      <c r="G21" s="47">
        <f>G22</f>
        <v>495</v>
      </c>
      <c r="H21" s="91">
        <f t="shared" si="1"/>
        <v>123.75</v>
      </c>
    </row>
    <row r="22" spans="1:8" ht="22.5" customHeight="1">
      <c r="A22" s="6">
        <v>771</v>
      </c>
      <c r="B22" s="12" t="s">
        <v>10</v>
      </c>
      <c r="C22" s="16">
        <f>C23+C24</f>
        <v>409</v>
      </c>
      <c r="D22" s="16">
        <f>D23+D24</f>
        <v>417</v>
      </c>
      <c r="E22" s="93">
        <f t="shared" si="0"/>
        <v>101.9559902200489</v>
      </c>
      <c r="F22" s="16">
        <f>F23+F24</f>
        <v>400</v>
      </c>
      <c r="G22" s="47">
        <f>G23+G24</f>
        <v>495</v>
      </c>
      <c r="H22" s="91">
        <f t="shared" si="1"/>
        <v>123.75</v>
      </c>
    </row>
    <row r="23" spans="1:8" ht="22.5" customHeight="1">
      <c r="A23" s="7">
        <v>771111</v>
      </c>
      <c r="B23" s="7" t="s">
        <v>10</v>
      </c>
      <c r="C23" s="39">
        <v>0</v>
      </c>
      <c r="D23" s="39">
        <v>0</v>
      </c>
      <c r="E23" s="93" t="e">
        <f t="shared" si="0"/>
        <v>#DIV/0!</v>
      </c>
      <c r="F23" s="39">
        <v>0</v>
      </c>
      <c r="G23" s="48">
        <v>0</v>
      </c>
      <c r="H23" s="91" t="e">
        <f t="shared" si="1"/>
        <v>#DIV/0!</v>
      </c>
    </row>
    <row r="24" spans="1:8" ht="22.5" customHeight="1">
      <c r="A24" s="9">
        <v>772111</v>
      </c>
      <c r="B24" s="9" t="s">
        <v>218</v>
      </c>
      <c r="C24" s="39">
        <v>409</v>
      </c>
      <c r="D24" s="39">
        <v>417</v>
      </c>
      <c r="E24" s="93">
        <f t="shared" si="0"/>
        <v>101.9559902200489</v>
      </c>
      <c r="F24" s="39">
        <v>400</v>
      </c>
      <c r="G24" s="48">
        <v>495</v>
      </c>
      <c r="H24" s="91">
        <f t="shared" si="1"/>
        <v>123.75</v>
      </c>
    </row>
    <row r="25" spans="1:8" ht="41.25" customHeight="1">
      <c r="A25" s="6">
        <v>78</v>
      </c>
      <c r="B25" s="6" t="s">
        <v>196</v>
      </c>
      <c r="C25" s="16">
        <f>C26</f>
        <v>1413999</v>
      </c>
      <c r="D25" s="16">
        <f>D26</f>
        <v>128706</v>
      </c>
      <c r="E25" s="93">
        <f t="shared" si="0"/>
        <v>9.102269520699803</v>
      </c>
      <c r="F25" s="16">
        <f>F26</f>
        <v>2427167</v>
      </c>
      <c r="G25" s="47">
        <f>G26</f>
        <v>246959</v>
      </c>
      <c r="H25" s="91">
        <f t="shared" si="1"/>
        <v>10.174784017745791</v>
      </c>
    </row>
    <row r="26" spans="1:8" ht="30" customHeight="1">
      <c r="A26" s="6">
        <v>781</v>
      </c>
      <c r="B26" s="12" t="s">
        <v>196</v>
      </c>
      <c r="C26" s="16">
        <f>C27+C28+C29</f>
        <v>1413999</v>
      </c>
      <c r="D26" s="16">
        <f>D27+D28+D29</f>
        <v>128706</v>
      </c>
      <c r="E26" s="93">
        <f t="shared" si="0"/>
        <v>9.102269520699803</v>
      </c>
      <c r="F26" s="16">
        <f>F27+F28+F29</f>
        <v>2427167</v>
      </c>
      <c r="G26" s="47">
        <f>G27+G28+G29</f>
        <v>246959</v>
      </c>
      <c r="H26" s="91">
        <f t="shared" si="1"/>
        <v>10.174784017745791</v>
      </c>
    </row>
    <row r="27" spans="1:8" ht="22.5" customHeight="1">
      <c r="A27" s="7">
        <v>781111</v>
      </c>
      <c r="B27" s="7" t="s">
        <v>11</v>
      </c>
      <c r="C27" s="39">
        <v>81953</v>
      </c>
      <c r="D27" s="39">
        <v>17073</v>
      </c>
      <c r="E27" s="93">
        <f t="shared" si="0"/>
        <v>20.832672385391625</v>
      </c>
      <c r="F27" s="39">
        <v>2337439</v>
      </c>
      <c r="G27" s="39">
        <v>246959</v>
      </c>
      <c r="H27" s="91">
        <f t="shared" si="1"/>
        <v>10.565366625610336</v>
      </c>
    </row>
    <row r="28" spans="1:8" ht="22.5" customHeight="1">
      <c r="A28" s="7">
        <v>7811111</v>
      </c>
      <c r="B28" s="7" t="s">
        <v>12</v>
      </c>
      <c r="C28" s="39">
        <v>494</v>
      </c>
      <c r="D28" s="39">
        <v>106</v>
      </c>
      <c r="E28" s="93">
        <f t="shared" si="0"/>
        <v>21.45748987854251</v>
      </c>
      <c r="F28" s="39">
        <v>410</v>
      </c>
      <c r="G28" s="39">
        <v>0</v>
      </c>
      <c r="H28" s="91">
        <f t="shared" si="1"/>
        <v>0</v>
      </c>
    </row>
    <row r="29" spans="1:8" ht="22.5" customHeight="1">
      <c r="A29" s="7">
        <v>781112</v>
      </c>
      <c r="B29" s="7" t="s">
        <v>206</v>
      </c>
      <c r="C29" s="39">
        <v>1331552</v>
      </c>
      <c r="D29" s="39">
        <v>111527</v>
      </c>
      <c r="E29" s="93">
        <f t="shared" si="0"/>
        <v>8.37571495518012</v>
      </c>
      <c r="F29" s="39">
        <v>89318</v>
      </c>
      <c r="G29" s="39">
        <v>0</v>
      </c>
      <c r="H29" s="91">
        <f t="shared" si="1"/>
        <v>0</v>
      </c>
    </row>
    <row r="30" spans="1:8" ht="22.5" customHeight="1">
      <c r="A30" s="6">
        <v>79</v>
      </c>
      <c r="B30" s="6" t="s">
        <v>195</v>
      </c>
      <c r="C30" s="16">
        <f>C31</f>
        <v>158500</v>
      </c>
      <c r="D30" s="16">
        <f>D31</f>
        <v>36982</v>
      </c>
      <c r="E30" s="93">
        <f t="shared" si="0"/>
        <v>23.33249211356467</v>
      </c>
      <c r="F30" s="16">
        <f>F31</f>
        <v>188300</v>
      </c>
      <c r="G30" s="47">
        <f>G31</f>
        <v>44493</v>
      </c>
      <c r="H30" s="91">
        <f t="shared" si="1"/>
        <v>23.628783855549653</v>
      </c>
    </row>
    <row r="31" spans="1:8" ht="22.5" customHeight="1">
      <c r="A31" s="6">
        <v>791</v>
      </c>
      <c r="B31" s="12" t="s">
        <v>195</v>
      </c>
      <c r="C31" s="16">
        <f>C32+C33+C34+C35</f>
        <v>158500</v>
      </c>
      <c r="D31" s="16">
        <f>D32+D33+D34+D35</f>
        <v>36982</v>
      </c>
      <c r="E31" s="93">
        <f t="shared" si="0"/>
        <v>23.33249211356467</v>
      </c>
      <c r="F31" s="16">
        <f>F32+F33+F34+F35</f>
        <v>188300</v>
      </c>
      <c r="G31" s="47">
        <f>G32+G33+G34+G35</f>
        <v>44493</v>
      </c>
      <c r="H31" s="91">
        <f t="shared" si="1"/>
        <v>23.628783855549653</v>
      </c>
    </row>
    <row r="32" spans="1:8" ht="22.5" customHeight="1">
      <c r="A32" s="7">
        <v>791111</v>
      </c>
      <c r="B32" s="7" t="s">
        <v>198</v>
      </c>
      <c r="C32" s="39">
        <v>148700</v>
      </c>
      <c r="D32" s="39">
        <v>35567</v>
      </c>
      <c r="E32" s="93">
        <f t="shared" si="0"/>
        <v>23.918628110289173</v>
      </c>
      <c r="F32" s="39">
        <v>177500</v>
      </c>
      <c r="G32" s="39">
        <v>44493</v>
      </c>
      <c r="H32" s="91">
        <f t="shared" si="1"/>
        <v>25.066478873239433</v>
      </c>
    </row>
    <row r="33" spans="1:8" ht="22.5" customHeight="1">
      <c r="A33" s="7">
        <v>79111132</v>
      </c>
      <c r="B33" s="7" t="s">
        <v>197</v>
      </c>
      <c r="C33" s="39">
        <v>6300</v>
      </c>
      <c r="D33" s="39">
        <v>540</v>
      </c>
      <c r="E33" s="93">
        <f t="shared" si="0"/>
        <v>8.571428571428571</v>
      </c>
      <c r="F33" s="39">
        <v>6300</v>
      </c>
      <c r="G33" s="39">
        <v>0</v>
      </c>
      <c r="H33" s="91">
        <f t="shared" si="1"/>
        <v>0</v>
      </c>
    </row>
    <row r="34" spans="1:8" ht="22.5" customHeight="1">
      <c r="A34" s="7">
        <v>7911115</v>
      </c>
      <c r="B34" s="7" t="s">
        <v>192</v>
      </c>
      <c r="C34" s="39">
        <v>2000</v>
      </c>
      <c r="D34" s="39">
        <v>500</v>
      </c>
      <c r="E34" s="93">
        <f t="shared" si="0"/>
        <v>25</v>
      </c>
      <c r="F34" s="39">
        <v>3000</v>
      </c>
      <c r="G34" s="48">
        <v>0</v>
      </c>
      <c r="H34" s="91">
        <f t="shared" si="1"/>
        <v>0</v>
      </c>
    </row>
    <row r="35" spans="1:8" ht="22.5" customHeight="1">
      <c r="A35" s="7">
        <v>7911116</v>
      </c>
      <c r="B35" s="7" t="s">
        <v>214</v>
      </c>
      <c r="C35" s="39">
        <v>1500</v>
      </c>
      <c r="D35" s="39">
        <v>375</v>
      </c>
      <c r="E35" s="93">
        <f t="shared" si="0"/>
        <v>25</v>
      </c>
      <c r="F35" s="39">
        <v>1500</v>
      </c>
      <c r="G35" s="39">
        <v>0</v>
      </c>
      <c r="H35" s="91">
        <f t="shared" si="1"/>
        <v>0</v>
      </c>
    </row>
    <row r="36" spans="1:8" ht="22.5" customHeight="1">
      <c r="A36" s="6">
        <v>8</v>
      </c>
      <c r="B36" s="6" t="s">
        <v>13</v>
      </c>
      <c r="C36" s="16">
        <f aca="true" t="shared" si="2" ref="C36:D38">C37</f>
        <v>100</v>
      </c>
      <c r="D36" s="16">
        <f t="shared" si="2"/>
        <v>30</v>
      </c>
      <c r="E36" s="93">
        <f t="shared" si="0"/>
        <v>30</v>
      </c>
      <c r="F36" s="74">
        <f>F37</f>
        <v>100</v>
      </c>
      <c r="G36" s="74">
        <f>G37</f>
        <v>0</v>
      </c>
      <c r="H36" s="91">
        <f t="shared" si="1"/>
        <v>0</v>
      </c>
    </row>
    <row r="37" spans="1:8" ht="22.5" customHeight="1">
      <c r="A37" s="13">
        <v>81</v>
      </c>
      <c r="B37" s="14" t="s">
        <v>14</v>
      </c>
      <c r="C37" s="16">
        <f t="shared" si="2"/>
        <v>100</v>
      </c>
      <c r="D37" s="16">
        <f t="shared" si="2"/>
        <v>30</v>
      </c>
      <c r="E37" s="93">
        <f t="shared" si="0"/>
        <v>30</v>
      </c>
      <c r="F37" s="16">
        <v>100</v>
      </c>
      <c r="G37" s="47">
        <f>G38</f>
        <v>0</v>
      </c>
      <c r="H37" s="91">
        <f t="shared" si="1"/>
        <v>0</v>
      </c>
    </row>
    <row r="38" spans="1:8" ht="22.5" customHeight="1">
      <c r="A38" s="13">
        <v>811</v>
      </c>
      <c r="B38" s="14" t="s">
        <v>15</v>
      </c>
      <c r="C38" s="16">
        <f t="shared" si="2"/>
        <v>100</v>
      </c>
      <c r="D38" s="16">
        <f t="shared" si="2"/>
        <v>30</v>
      </c>
      <c r="E38" s="93">
        <f t="shared" si="0"/>
        <v>30</v>
      </c>
      <c r="F38" s="16">
        <f>F39</f>
        <v>100</v>
      </c>
      <c r="G38" s="47">
        <f>G39</f>
        <v>0</v>
      </c>
      <c r="H38" s="91">
        <f t="shared" si="1"/>
        <v>0</v>
      </c>
    </row>
    <row r="39" spans="1:8" ht="22.5" customHeight="1">
      <c r="A39" s="7">
        <v>811122</v>
      </c>
      <c r="B39" s="7" t="s">
        <v>16</v>
      </c>
      <c r="C39" s="39">
        <v>100</v>
      </c>
      <c r="D39" s="39">
        <v>30</v>
      </c>
      <c r="E39" s="93">
        <f t="shared" si="0"/>
        <v>30</v>
      </c>
      <c r="F39" s="39">
        <v>100</v>
      </c>
      <c r="G39" s="73">
        <v>0</v>
      </c>
      <c r="H39" s="91">
        <f t="shared" si="1"/>
        <v>0</v>
      </c>
    </row>
    <row r="40" spans="1:8" ht="22.5" customHeight="1">
      <c r="A40" s="15"/>
      <c r="B40" s="15" t="s">
        <v>17</v>
      </c>
      <c r="C40" s="16">
        <f>C3+C36</f>
        <v>1829155</v>
      </c>
      <c r="D40" s="16">
        <f>D3+D36</f>
        <v>186126</v>
      </c>
      <c r="E40" s="93">
        <f t="shared" si="0"/>
        <v>10.175518203760753</v>
      </c>
      <c r="F40" s="74">
        <f>F3+F36</f>
        <v>2827923</v>
      </c>
      <c r="G40" s="75">
        <f>G3+G36</f>
        <v>319689</v>
      </c>
      <c r="H40" s="91">
        <f t="shared" si="1"/>
        <v>11.30472788686255</v>
      </c>
    </row>
    <row r="42" spans="3:7" ht="18">
      <c r="C42" s="71"/>
      <c r="D42" s="72"/>
      <c r="F42" s="71"/>
      <c r="G42" s="72"/>
    </row>
  </sheetData>
  <sheetProtection/>
  <printOptions/>
  <pageMargins left="0.37" right="0.1968503937007874" top="0.35433070866141736" bottom="0.18" header="0.31496062992125984" footer="0.18"/>
  <pageSetup fitToHeight="0" fitToWidth="1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zoomScalePageLayoutView="0" workbookViewId="0" topLeftCell="A1">
      <pane ySplit="2" topLeftCell="BM198" activePane="bottomLeft" state="frozen"/>
      <selection pane="topLeft" activeCell="A1" sqref="A1"/>
      <selection pane="bottomLeft" activeCell="I199" sqref="I199"/>
    </sheetView>
  </sheetViews>
  <sheetFormatPr defaultColWidth="9.140625" defaultRowHeight="12.75"/>
  <cols>
    <col min="1" max="1" width="13.421875" style="29" customWidth="1"/>
    <col min="2" max="2" width="59.28125" style="29" customWidth="1"/>
    <col min="3" max="3" width="18.421875" style="29" hidden="1" customWidth="1"/>
    <col min="4" max="4" width="19.140625" style="29" hidden="1" customWidth="1"/>
    <col min="5" max="5" width="14.28125" style="29" hidden="1" customWidth="1"/>
    <col min="6" max="6" width="16.7109375" style="19" customWidth="1"/>
    <col min="7" max="7" width="19.00390625" style="19" customWidth="1"/>
    <col min="8" max="8" width="14.28125" style="29" customWidth="1"/>
    <col min="9" max="9" width="7.7109375" style="19" customWidth="1"/>
    <col min="10" max="16384" width="9.140625" style="19" customWidth="1"/>
  </cols>
  <sheetData>
    <row r="1" spans="1:2" ht="42" customHeight="1" thickBot="1">
      <c r="A1" s="55"/>
      <c r="B1" s="49"/>
    </row>
    <row r="2" spans="1:8" ht="48" customHeight="1" thickBot="1">
      <c r="A2" s="60"/>
      <c r="B2" s="61" t="s">
        <v>128</v>
      </c>
      <c r="C2" s="62" t="s">
        <v>234</v>
      </c>
      <c r="D2" s="63" t="s">
        <v>236</v>
      </c>
      <c r="E2" s="64" t="s">
        <v>232</v>
      </c>
      <c r="F2" s="62" t="s">
        <v>237</v>
      </c>
      <c r="G2" s="65" t="s">
        <v>235</v>
      </c>
      <c r="H2" s="64" t="s">
        <v>232</v>
      </c>
    </row>
    <row r="3" spans="1:8" ht="21" customHeight="1">
      <c r="A3" s="56">
        <v>4</v>
      </c>
      <c r="B3" s="56" t="s">
        <v>18</v>
      </c>
      <c r="C3" s="57">
        <f>C4+C33+C161+C165</f>
        <v>1823816</v>
      </c>
      <c r="D3" s="57">
        <f>D4+D33+D161+D165</f>
        <v>189511</v>
      </c>
      <c r="E3" s="58">
        <f>D3/C3*100</f>
        <v>10.390905661536031</v>
      </c>
      <c r="F3" s="59">
        <f>F4+F33+F161+F165</f>
        <v>2818699</v>
      </c>
      <c r="G3" s="59">
        <f>G4+G33+G161+G165</f>
        <v>314948</v>
      </c>
      <c r="H3" s="58">
        <f>G3/F3*100</f>
        <v>11.1735236717365</v>
      </c>
    </row>
    <row r="4" spans="1:8" ht="21" customHeight="1">
      <c r="A4" s="20">
        <v>41</v>
      </c>
      <c r="B4" s="20" t="s">
        <v>19</v>
      </c>
      <c r="C4" s="52">
        <f>C5+C15+C19+C21+C28+C30</f>
        <v>253680</v>
      </c>
      <c r="D4" s="52">
        <f>D5+D15+D19+D21+D28+D30</f>
        <v>58010</v>
      </c>
      <c r="E4" s="58">
        <f aca="true" t="shared" si="0" ref="E4:E67">D4/C4*100</f>
        <v>22.867391989908544</v>
      </c>
      <c r="F4" s="34">
        <f>F5+F15+F21+F28+F30</f>
        <v>274421</v>
      </c>
      <c r="G4" s="34">
        <f>G5+G15+G19+G21+G28+G30</f>
        <v>68449</v>
      </c>
      <c r="H4" s="58">
        <f aca="true" t="shared" si="1" ref="H4:H67">G4/F4*100</f>
        <v>24.943061937679698</v>
      </c>
    </row>
    <row r="5" spans="1:8" ht="21" customHeight="1">
      <c r="A5" s="20">
        <v>411</v>
      </c>
      <c r="B5" s="20" t="s">
        <v>20</v>
      </c>
      <c r="C5" s="52">
        <f>C6+C7+C8+C9+C10+C11+C12+C13+C14</f>
        <v>202935</v>
      </c>
      <c r="D5" s="52">
        <v>47207</v>
      </c>
      <c r="E5" s="58">
        <f t="shared" si="0"/>
        <v>23.262128267671915</v>
      </c>
      <c r="F5" s="34">
        <f>F6+F7+F8+F9+F10+F11+F12+F13+F14</f>
        <v>218587</v>
      </c>
      <c r="G5" s="34">
        <f>G6+G7+G8+G9+G10+G11+G12+G13+G14</f>
        <v>55443</v>
      </c>
      <c r="H5" s="58">
        <f t="shared" si="1"/>
        <v>25.364271434257297</v>
      </c>
    </row>
    <row r="6" spans="1:8" ht="21" customHeight="1">
      <c r="A6" s="21">
        <v>411111</v>
      </c>
      <c r="B6" s="21" t="s">
        <v>21</v>
      </c>
      <c r="C6" s="51">
        <v>150632</v>
      </c>
      <c r="D6" s="51">
        <v>37631</v>
      </c>
      <c r="E6" s="58">
        <f t="shared" si="0"/>
        <v>24.982075521801477</v>
      </c>
      <c r="F6" s="32">
        <v>157740</v>
      </c>
      <c r="G6" s="32">
        <v>43266</v>
      </c>
      <c r="H6" s="58">
        <f t="shared" si="1"/>
        <v>27.428680106504373</v>
      </c>
    </row>
    <row r="7" spans="1:9" ht="21" customHeight="1">
      <c r="A7" s="21">
        <v>411112</v>
      </c>
      <c r="B7" s="21" t="s">
        <v>22</v>
      </c>
      <c r="C7" s="51">
        <v>6000</v>
      </c>
      <c r="D7" s="51">
        <v>792</v>
      </c>
      <c r="E7" s="58">
        <f t="shared" si="0"/>
        <v>13.200000000000001</v>
      </c>
      <c r="F7" s="32">
        <v>5800</v>
      </c>
      <c r="G7" s="32">
        <v>2073</v>
      </c>
      <c r="H7" s="58">
        <f t="shared" si="1"/>
        <v>35.741379310344826</v>
      </c>
      <c r="I7" s="49"/>
    </row>
    <row r="8" spans="1:8" ht="21" customHeight="1">
      <c r="A8" s="21">
        <v>411113</v>
      </c>
      <c r="B8" s="21" t="s">
        <v>167</v>
      </c>
      <c r="C8" s="51">
        <v>140</v>
      </c>
      <c r="D8" s="51">
        <v>73</v>
      </c>
      <c r="E8" s="58">
        <f t="shared" si="0"/>
        <v>52.142857142857146</v>
      </c>
      <c r="F8" s="32">
        <v>370</v>
      </c>
      <c r="G8" s="32">
        <v>90</v>
      </c>
      <c r="H8" s="58">
        <f t="shared" si="1"/>
        <v>24.324324324324326</v>
      </c>
    </row>
    <row r="9" spans="1:8" ht="21" customHeight="1">
      <c r="A9" s="21">
        <v>411115</v>
      </c>
      <c r="B9" s="21" t="s">
        <v>23</v>
      </c>
      <c r="C9" s="51">
        <v>9587</v>
      </c>
      <c r="D9" s="51">
        <v>2492</v>
      </c>
      <c r="E9" s="58">
        <f t="shared" si="0"/>
        <v>25.993532909147802</v>
      </c>
      <c r="F9" s="32">
        <v>12000</v>
      </c>
      <c r="G9" s="32">
        <v>2875</v>
      </c>
      <c r="H9" s="58">
        <f t="shared" si="1"/>
        <v>23.958333333333336</v>
      </c>
    </row>
    <row r="10" spans="1:8" ht="21" customHeight="1">
      <c r="A10" s="21">
        <v>411117</v>
      </c>
      <c r="B10" s="21" t="s">
        <v>24</v>
      </c>
      <c r="C10" s="51">
        <v>4034</v>
      </c>
      <c r="D10" s="51">
        <v>869</v>
      </c>
      <c r="E10" s="58">
        <f t="shared" si="0"/>
        <v>21.541893901834406</v>
      </c>
      <c r="F10" s="32">
        <v>5000</v>
      </c>
      <c r="G10" s="32">
        <v>819</v>
      </c>
      <c r="H10" s="58">
        <f t="shared" si="1"/>
        <v>16.38</v>
      </c>
    </row>
    <row r="11" spans="1:8" ht="21" customHeight="1">
      <c r="A11" s="21">
        <v>411118</v>
      </c>
      <c r="B11" s="21" t="s">
        <v>25</v>
      </c>
      <c r="C11" s="51">
        <v>28988</v>
      </c>
      <c r="D11" s="51">
        <v>5102</v>
      </c>
      <c r="E11" s="58">
        <f t="shared" si="0"/>
        <v>17.600386366772458</v>
      </c>
      <c r="F11" s="32">
        <v>32000</v>
      </c>
      <c r="G11" s="32">
        <v>5817</v>
      </c>
      <c r="H11" s="58">
        <f t="shared" si="1"/>
        <v>18.178125</v>
      </c>
    </row>
    <row r="12" spans="1:8" ht="21" customHeight="1">
      <c r="A12" s="21">
        <v>411119</v>
      </c>
      <c r="B12" s="21" t="s">
        <v>26</v>
      </c>
      <c r="C12" s="51">
        <v>1977</v>
      </c>
      <c r="D12" s="51">
        <v>248</v>
      </c>
      <c r="E12" s="58">
        <f t="shared" si="0"/>
        <v>12.544258978249873</v>
      </c>
      <c r="F12" s="32">
        <v>4500</v>
      </c>
      <c r="G12" s="32">
        <v>503</v>
      </c>
      <c r="H12" s="58">
        <f t="shared" si="1"/>
        <v>11.177777777777779</v>
      </c>
    </row>
    <row r="13" spans="1:8" ht="21" customHeight="1">
      <c r="A13" s="21">
        <v>411131</v>
      </c>
      <c r="B13" s="21" t="s">
        <v>27</v>
      </c>
      <c r="C13" s="51">
        <v>1000</v>
      </c>
      <c r="D13" s="51">
        <v>0</v>
      </c>
      <c r="E13" s="58">
        <f t="shared" si="0"/>
        <v>0</v>
      </c>
      <c r="F13" s="32">
        <v>600</v>
      </c>
      <c r="G13" s="32">
        <v>0</v>
      </c>
      <c r="H13" s="58">
        <f t="shared" si="1"/>
        <v>0</v>
      </c>
    </row>
    <row r="14" spans="1:8" ht="21" customHeight="1">
      <c r="A14" s="21">
        <v>411141</v>
      </c>
      <c r="B14" s="21" t="s">
        <v>111</v>
      </c>
      <c r="C14" s="51">
        <v>577</v>
      </c>
      <c r="D14" s="51">
        <v>0</v>
      </c>
      <c r="E14" s="58">
        <f t="shared" si="0"/>
        <v>0</v>
      </c>
      <c r="F14" s="32">
        <v>577</v>
      </c>
      <c r="G14" s="32">
        <v>0</v>
      </c>
      <c r="H14" s="58">
        <f t="shared" si="1"/>
        <v>0</v>
      </c>
    </row>
    <row r="15" spans="1:8" ht="21" customHeight="1">
      <c r="A15" s="20">
        <v>412</v>
      </c>
      <c r="B15" s="20" t="s">
        <v>28</v>
      </c>
      <c r="C15" s="53">
        <f>C16+C17+C18</f>
        <v>36325</v>
      </c>
      <c r="D15" s="53">
        <f>D16+D17+D18</f>
        <v>8442</v>
      </c>
      <c r="E15" s="58">
        <f t="shared" si="0"/>
        <v>23.240192704748797</v>
      </c>
      <c r="F15" s="35">
        <f>F16+F17+F18</f>
        <v>38900</v>
      </c>
      <c r="G15" s="35">
        <f>G16+G17+G18</f>
        <v>9904</v>
      </c>
      <c r="H15" s="58">
        <f t="shared" si="1"/>
        <v>25.460154241645245</v>
      </c>
    </row>
    <row r="16" spans="1:8" ht="21" customHeight="1">
      <c r="A16" s="21">
        <v>412111</v>
      </c>
      <c r="B16" s="21" t="s">
        <v>219</v>
      </c>
      <c r="C16" s="51">
        <v>24352</v>
      </c>
      <c r="D16" s="51">
        <v>5659</v>
      </c>
      <c r="E16" s="58">
        <f t="shared" si="0"/>
        <v>23.238337713534822</v>
      </c>
      <c r="F16" s="32">
        <v>26000</v>
      </c>
      <c r="G16" s="32">
        <v>6639</v>
      </c>
      <c r="H16" s="58">
        <f t="shared" si="1"/>
        <v>25.534615384615382</v>
      </c>
    </row>
    <row r="17" spans="1:8" ht="21" customHeight="1">
      <c r="A17" s="21">
        <v>412211</v>
      </c>
      <c r="B17" s="21" t="s">
        <v>189</v>
      </c>
      <c r="C17" s="51">
        <v>10451</v>
      </c>
      <c r="D17" s="51">
        <v>2429</v>
      </c>
      <c r="E17" s="58">
        <f t="shared" si="0"/>
        <v>23.241795043536502</v>
      </c>
      <c r="F17" s="32">
        <v>11300</v>
      </c>
      <c r="G17" s="32">
        <v>2849</v>
      </c>
      <c r="H17" s="58">
        <f t="shared" si="1"/>
        <v>25.212389380530976</v>
      </c>
    </row>
    <row r="18" spans="1:8" ht="21" customHeight="1">
      <c r="A18" s="21">
        <v>412311</v>
      </c>
      <c r="B18" s="21" t="s">
        <v>29</v>
      </c>
      <c r="C18" s="51">
        <v>1522</v>
      </c>
      <c r="D18" s="51">
        <v>354</v>
      </c>
      <c r="E18" s="58">
        <f t="shared" si="0"/>
        <v>23.258869908015768</v>
      </c>
      <c r="F18" s="32">
        <v>1600</v>
      </c>
      <c r="G18" s="32">
        <v>416</v>
      </c>
      <c r="H18" s="58">
        <f t="shared" si="1"/>
        <v>26</v>
      </c>
    </row>
    <row r="19" spans="1:8" s="38" customFormat="1" ht="21" customHeight="1">
      <c r="A19" s="40">
        <v>413</v>
      </c>
      <c r="B19" s="41" t="s">
        <v>228</v>
      </c>
      <c r="C19" s="41">
        <v>250</v>
      </c>
      <c r="D19" s="41">
        <f>D20</f>
        <v>0</v>
      </c>
      <c r="E19" s="58">
        <f t="shared" si="0"/>
        <v>0</v>
      </c>
      <c r="F19" s="37">
        <v>0</v>
      </c>
      <c r="G19" s="37">
        <v>0</v>
      </c>
      <c r="H19" s="58" t="e">
        <f t="shared" si="1"/>
        <v>#DIV/0!</v>
      </c>
    </row>
    <row r="20" spans="1:8" ht="33.75" customHeight="1">
      <c r="A20" s="42">
        <v>413141</v>
      </c>
      <c r="B20" s="76" t="s">
        <v>229</v>
      </c>
      <c r="C20" s="43">
        <v>250</v>
      </c>
      <c r="D20" s="43">
        <v>0</v>
      </c>
      <c r="E20" s="58">
        <f t="shared" si="0"/>
        <v>0</v>
      </c>
      <c r="F20" s="10">
        <v>0</v>
      </c>
      <c r="G20" s="10">
        <v>0</v>
      </c>
      <c r="H20" s="58" t="e">
        <f t="shared" si="1"/>
        <v>#DIV/0!</v>
      </c>
    </row>
    <row r="21" spans="1:8" ht="21" customHeight="1">
      <c r="A21" s="20">
        <v>414</v>
      </c>
      <c r="B21" s="20" t="s">
        <v>30</v>
      </c>
      <c r="C21" s="52">
        <f>C22+C25+C26+C27</f>
        <v>2900</v>
      </c>
      <c r="D21" s="52">
        <f>D22+D25+D26+D27</f>
        <v>421</v>
      </c>
      <c r="E21" s="58">
        <f t="shared" si="0"/>
        <v>14.517241379310345</v>
      </c>
      <c r="F21" s="34">
        <f>F22+F23+F24+F25+F26+F27</f>
        <v>2700</v>
      </c>
      <c r="G21" s="34">
        <f>G22+G23+G24+G25+G26+G27</f>
        <v>593</v>
      </c>
      <c r="H21" s="58">
        <f t="shared" si="1"/>
        <v>21.962962962962962</v>
      </c>
    </row>
    <row r="22" spans="1:8" ht="21" customHeight="1">
      <c r="A22" s="21">
        <v>414111</v>
      </c>
      <c r="B22" s="21" t="s">
        <v>31</v>
      </c>
      <c r="C22" s="51">
        <v>500</v>
      </c>
      <c r="D22" s="51">
        <v>20</v>
      </c>
      <c r="E22" s="58">
        <f t="shared" si="0"/>
        <v>4</v>
      </c>
      <c r="F22" s="32">
        <v>400</v>
      </c>
      <c r="G22" s="32">
        <v>517</v>
      </c>
      <c r="H22" s="58">
        <f t="shared" si="1"/>
        <v>129.25</v>
      </c>
    </row>
    <row r="23" spans="1:8" ht="21" customHeight="1">
      <c r="A23" s="21">
        <v>414121</v>
      </c>
      <c r="B23" s="21" t="s">
        <v>32</v>
      </c>
      <c r="C23" s="51">
        <v>0</v>
      </c>
      <c r="D23" s="51">
        <v>0</v>
      </c>
      <c r="E23" s="58" t="e">
        <f t="shared" si="0"/>
        <v>#DIV/0!</v>
      </c>
      <c r="F23" s="32">
        <v>0</v>
      </c>
      <c r="G23" s="32">
        <v>0</v>
      </c>
      <c r="H23" s="58" t="e">
        <f t="shared" si="1"/>
        <v>#DIV/0!</v>
      </c>
    </row>
    <row r="24" spans="1:8" ht="21" customHeight="1">
      <c r="A24" s="21">
        <v>4141211</v>
      </c>
      <c r="B24" s="21" t="s">
        <v>33</v>
      </c>
      <c r="C24" s="51">
        <v>0</v>
      </c>
      <c r="D24" s="51">
        <v>0</v>
      </c>
      <c r="E24" s="58" t="e">
        <f t="shared" si="0"/>
        <v>#DIV/0!</v>
      </c>
      <c r="F24" s="32">
        <v>0</v>
      </c>
      <c r="G24" s="32">
        <v>0</v>
      </c>
      <c r="H24" s="58" t="e">
        <f t="shared" si="1"/>
        <v>#DIV/0!</v>
      </c>
    </row>
    <row r="25" spans="1:8" ht="21" customHeight="1">
      <c r="A25" s="21">
        <v>414311</v>
      </c>
      <c r="B25" s="21" t="s">
        <v>34</v>
      </c>
      <c r="C25" s="51">
        <v>1400</v>
      </c>
      <c r="D25" s="51">
        <v>365</v>
      </c>
      <c r="E25" s="58">
        <f t="shared" si="0"/>
        <v>26.071428571428573</v>
      </c>
      <c r="F25" s="32">
        <v>1400</v>
      </c>
      <c r="G25" s="32">
        <v>0</v>
      </c>
      <c r="H25" s="58">
        <f t="shared" si="1"/>
        <v>0</v>
      </c>
    </row>
    <row r="26" spans="1:8" ht="21" customHeight="1">
      <c r="A26" s="21">
        <v>414411</v>
      </c>
      <c r="B26" s="21" t="s">
        <v>171</v>
      </c>
      <c r="C26" s="51">
        <v>600</v>
      </c>
      <c r="D26" s="51">
        <v>0</v>
      </c>
      <c r="E26" s="58">
        <f t="shared" si="0"/>
        <v>0</v>
      </c>
      <c r="F26" s="32">
        <v>600</v>
      </c>
      <c r="G26" s="32">
        <v>76</v>
      </c>
      <c r="H26" s="58">
        <f t="shared" si="1"/>
        <v>12.666666666666668</v>
      </c>
    </row>
    <row r="27" spans="1:8" ht="21" customHeight="1">
      <c r="A27" s="21">
        <v>414314</v>
      </c>
      <c r="B27" s="21" t="s">
        <v>166</v>
      </c>
      <c r="C27" s="51">
        <v>400</v>
      </c>
      <c r="D27" s="51">
        <v>36</v>
      </c>
      <c r="E27" s="58">
        <f t="shared" si="0"/>
        <v>9</v>
      </c>
      <c r="F27" s="32">
        <v>300</v>
      </c>
      <c r="G27" s="32">
        <v>0</v>
      </c>
      <c r="H27" s="58">
        <f t="shared" si="1"/>
        <v>0</v>
      </c>
    </row>
    <row r="28" spans="1:8" ht="21" customHeight="1">
      <c r="A28" s="20">
        <v>415</v>
      </c>
      <c r="B28" s="20" t="s">
        <v>35</v>
      </c>
      <c r="C28" s="52">
        <f>C29</f>
        <v>8800</v>
      </c>
      <c r="D28" s="52">
        <f>D29</f>
        <v>1940</v>
      </c>
      <c r="E28" s="58">
        <f t="shared" si="0"/>
        <v>22.045454545454547</v>
      </c>
      <c r="F28" s="34">
        <f>F29</f>
        <v>10000</v>
      </c>
      <c r="G28" s="34">
        <f>G29</f>
        <v>1939</v>
      </c>
      <c r="H28" s="58">
        <f t="shared" si="1"/>
        <v>19.39</v>
      </c>
    </row>
    <row r="29" spans="1:8" ht="21" customHeight="1">
      <c r="A29" s="21">
        <v>415112</v>
      </c>
      <c r="B29" s="21" t="s">
        <v>36</v>
      </c>
      <c r="C29" s="51">
        <v>8800</v>
      </c>
      <c r="D29" s="51">
        <v>1940</v>
      </c>
      <c r="E29" s="58">
        <f t="shared" si="0"/>
        <v>22.045454545454547</v>
      </c>
      <c r="F29" s="32">
        <v>10000</v>
      </c>
      <c r="G29" s="32">
        <v>1939</v>
      </c>
      <c r="H29" s="58">
        <f t="shared" si="1"/>
        <v>19.39</v>
      </c>
    </row>
    <row r="30" spans="1:8" ht="21" customHeight="1">
      <c r="A30" s="20">
        <v>416</v>
      </c>
      <c r="B30" s="20" t="s">
        <v>220</v>
      </c>
      <c r="C30" s="53">
        <f>C31+C32</f>
        <v>2470</v>
      </c>
      <c r="D30" s="53">
        <f>D31+D32</f>
        <v>0</v>
      </c>
      <c r="E30" s="58">
        <f t="shared" si="0"/>
        <v>0</v>
      </c>
      <c r="F30" s="35">
        <f>F31+F32</f>
        <v>4234</v>
      </c>
      <c r="G30" s="35">
        <f>G31</f>
        <v>570</v>
      </c>
      <c r="H30" s="58">
        <f t="shared" si="1"/>
        <v>13.4624468587624</v>
      </c>
    </row>
    <row r="31" spans="1:8" ht="21" customHeight="1">
      <c r="A31" s="21">
        <v>416111</v>
      </c>
      <c r="B31" s="21" t="s">
        <v>200</v>
      </c>
      <c r="C31" s="51">
        <v>2470</v>
      </c>
      <c r="D31" s="51">
        <v>0</v>
      </c>
      <c r="E31" s="58">
        <f t="shared" si="0"/>
        <v>0</v>
      </c>
      <c r="F31" s="32">
        <v>3000</v>
      </c>
      <c r="G31" s="32">
        <v>570</v>
      </c>
      <c r="H31" s="58">
        <f t="shared" si="1"/>
        <v>19</v>
      </c>
    </row>
    <row r="32" spans="1:8" ht="35.25" customHeight="1">
      <c r="A32" s="21">
        <v>416131</v>
      </c>
      <c r="B32" s="21" t="s">
        <v>203</v>
      </c>
      <c r="C32" s="51">
        <v>0</v>
      </c>
      <c r="D32" s="51">
        <v>0</v>
      </c>
      <c r="E32" s="58" t="e">
        <f t="shared" si="0"/>
        <v>#DIV/0!</v>
      </c>
      <c r="F32" s="32">
        <v>1234</v>
      </c>
      <c r="G32" s="32">
        <v>0</v>
      </c>
      <c r="H32" s="58">
        <f t="shared" si="1"/>
        <v>0</v>
      </c>
    </row>
    <row r="33" spans="1:8" ht="21" customHeight="1">
      <c r="A33" s="20">
        <v>42</v>
      </c>
      <c r="B33" s="20" t="s">
        <v>37</v>
      </c>
      <c r="C33" s="52">
        <f>C34+C56+C65+C90+C95+C118</f>
        <v>1566991</v>
      </c>
      <c r="D33" s="52">
        <f>D34+D56+D65+D90+D95+D118</f>
        <v>131471</v>
      </c>
      <c r="E33" s="58">
        <f t="shared" si="0"/>
        <v>8.390029042923668</v>
      </c>
      <c r="F33" s="34">
        <f>F34+F56+F65+F90+F95+F118</f>
        <v>2540728</v>
      </c>
      <c r="G33" s="34">
        <f>G34+G56+G65+G90+G95+G118</f>
        <v>246460</v>
      </c>
      <c r="H33" s="58">
        <f t="shared" si="1"/>
        <v>9.70036934295997</v>
      </c>
    </row>
    <row r="34" spans="1:8" ht="21" customHeight="1">
      <c r="A34" s="20">
        <v>421</v>
      </c>
      <c r="B34" s="20" t="s">
        <v>38</v>
      </c>
      <c r="C34" s="52">
        <v>92266</v>
      </c>
      <c r="D34" s="52">
        <f>D35+D36+D37+D38+D39+D40+D41+D42+D43+D44+D45+D46+D47+D48+D49+D50+D51+D52+D53+D54+D55</f>
        <v>5719</v>
      </c>
      <c r="E34" s="58">
        <f t="shared" si="0"/>
        <v>6.198382936292892</v>
      </c>
      <c r="F34" s="34">
        <f>F35+F36+F37+F38+F39+F40+F41+F42+F43+F44+F45+F46+F47+F48+F49+F50+F51+F52+F53+F54+F55</f>
        <v>36129</v>
      </c>
      <c r="G34" s="34">
        <f>G35+G36+G37+G38+G39+G40+G41+G42+G43+G44+G45+G46+G47+G48+G49+G50+G51+G52+G53+G54+G55</f>
        <v>5566</v>
      </c>
      <c r="H34" s="58">
        <f t="shared" si="1"/>
        <v>15.405906612416617</v>
      </c>
    </row>
    <row r="35" spans="1:8" ht="21" customHeight="1">
      <c r="A35" s="21">
        <v>421111</v>
      </c>
      <c r="B35" s="21" t="s">
        <v>39</v>
      </c>
      <c r="C35" s="51">
        <v>1300</v>
      </c>
      <c r="D35" s="51">
        <v>170</v>
      </c>
      <c r="E35" s="58">
        <f t="shared" si="0"/>
        <v>13.076923076923078</v>
      </c>
      <c r="F35" s="32">
        <v>1800</v>
      </c>
      <c r="G35" s="32">
        <v>214</v>
      </c>
      <c r="H35" s="58">
        <f t="shared" si="1"/>
        <v>11.88888888888889</v>
      </c>
    </row>
    <row r="36" spans="1:8" ht="21" customHeight="1">
      <c r="A36" s="21">
        <v>421112</v>
      </c>
      <c r="B36" s="21" t="s">
        <v>40</v>
      </c>
      <c r="C36" s="51">
        <v>50</v>
      </c>
      <c r="D36" s="51">
        <v>1</v>
      </c>
      <c r="E36" s="58">
        <f t="shared" si="0"/>
        <v>2</v>
      </c>
      <c r="F36" s="32">
        <v>30</v>
      </c>
      <c r="G36" s="32"/>
      <c r="H36" s="58">
        <f t="shared" si="1"/>
        <v>0</v>
      </c>
    </row>
    <row r="37" spans="1:8" ht="21" customHeight="1">
      <c r="A37" s="21">
        <v>421121</v>
      </c>
      <c r="B37" s="21" t="s">
        <v>41</v>
      </c>
      <c r="C37" s="51">
        <v>35</v>
      </c>
      <c r="D37" s="51">
        <v>0</v>
      </c>
      <c r="E37" s="58">
        <f t="shared" si="0"/>
        <v>0</v>
      </c>
      <c r="F37" s="32">
        <v>20</v>
      </c>
      <c r="G37" s="32">
        <v>0</v>
      </c>
      <c r="H37" s="58">
        <f t="shared" si="1"/>
        <v>0</v>
      </c>
    </row>
    <row r="38" spans="1:8" ht="21" customHeight="1">
      <c r="A38" s="21">
        <v>421211</v>
      </c>
      <c r="B38" s="21" t="s">
        <v>42</v>
      </c>
      <c r="C38" s="51">
        <v>20304</v>
      </c>
      <c r="D38" s="51">
        <v>828</v>
      </c>
      <c r="E38" s="58">
        <f t="shared" si="0"/>
        <v>4.078014184397164</v>
      </c>
      <c r="F38" s="32">
        <v>7243</v>
      </c>
      <c r="G38" s="32">
        <v>644</v>
      </c>
      <c r="H38" s="58">
        <f t="shared" si="1"/>
        <v>8.89134336600856</v>
      </c>
    </row>
    <row r="39" spans="1:8" ht="21" customHeight="1">
      <c r="A39" s="21">
        <v>421225</v>
      </c>
      <c r="B39" s="21" t="s">
        <v>43</v>
      </c>
      <c r="C39" s="51">
        <v>57970</v>
      </c>
      <c r="D39" s="51">
        <v>2477</v>
      </c>
      <c r="E39" s="58">
        <f t="shared" si="0"/>
        <v>4.272899775746076</v>
      </c>
      <c r="F39" s="32">
        <v>15248</v>
      </c>
      <c r="G39" s="32">
        <v>2965</v>
      </c>
      <c r="H39" s="58">
        <f t="shared" si="1"/>
        <v>19.44517313746065</v>
      </c>
    </row>
    <row r="40" spans="1:8" ht="21" customHeight="1">
      <c r="A40" s="21">
        <v>421311</v>
      </c>
      <c r="B40" s="21" t="s">
        <v>44</v>
      </c>
      <c r="C40" s="51">
        <v>3403</v>
      </c>
      <c r="D40" s="51">
        <v>906</v>
      </c>
      <c r="E40" s="58">
        <f t="shared" si="0"/>
        <v>26.623567440493684</v>
      </c>
      <c r="F40" s="32">
        <v>3200</v>
      </c>
      <c r="G40" s="32">
        <v>381</v>
      </c>
      <c r="H40" s="58">
        <f t="shared" si="1"/>
        <v>11.90625</v>
      </c>
    </row>
    <row r="41" spans="1:8" ht="21" customHeight="1">
      <c r="A41" s="21">
        <v>421321</v>
      </c>
      <c r="B41" s="21" t="s">
        <v>157</v>
      </c>
      <c r="C41" s="51">
        <v>356</v>
      </c>
      <c r="D41" s="51">
        <v>28</v>
      </c>
      <c r="E41" s="58">
        <f t="shared" si="0"/>
        <v>7.865168539325842</v>
      </c>
      <c r="F41" s="32">
        <v>300</v>
      </c>
      <c r="G41" s="32">
        <v>0</v>
      </c>
      <c r="H41" s="58">
        <f t="shared" si="1"/>
        <v>0</v>
      </c>
    </row>
    <row r="42" spans="1:8" ht="21" customHeight="1">
      <c r="A42" s="21">
        <v>421324</v>
      </c>
      <c r="B42" s="21" t="s">
        <v>134</v>
      </c>
      <c r="C42" s="51">
        <v>360</v>
      </c>
      <c r="D42" s="51">
        <v>0</v>
      </c>
      <c r="E42" s="58">
        <f t="shared" si="0"/>
        <v>0</v>
      </c>
      <c r="F42" s="32">
        <v>360</v>
      </c>
      <c r="G42" s="32">
        <v>59</v>
      </c>
      <c r="H42" s="58">
        <f t="shared" si="1"/>
        <v>16.38888888888889</v>
      </c>
    </row>
    <row r="43" spans="1:8" ht="21" customHeight="1">
      <c r="A43" s="21">
        <v>421325</v>
      </c>
      <c r="B43" s="21" t="s">
        <v>174</v>
      </c>
      <c r="C43" s="51">
        <v>2236</v>
      </c>
      <c r="D43" s="51">
        <v>375</v>
      </c>
      <c r="E43" s="58">
        <f t="shared" si="0"/>
        <v>16.77101967799642</v>
      </c>
      <c r="F43" s="32">
        <v>1900</v>
      </c>
      <c r="G43" s="32">
        <v>343</v>
      </c>
      <c r="H43" s="58">
        <f t="shared" si="1"/>
        <v>18.052631578947366</v>
      </c>
    </row>
    <row r="44" spans="1:8" ht="21" customHeight="1">
      <c r="A44" s="21">
        <v>421391</v>
      </c>
      <c r="B44" s="21" t="s">
        <v>45</v>
      </c>
      <c r="C44" s="51">
        <v>30</v>
      </c>
      <c r="D44" s="51">
        <v>1</v>
      </c>
      <c r="E44" s="58">
        <f t="shared" si="0"/>
        <v>3.3333333333333335</v>
      </c>
      <c r="F44" s="32">
        <v>20</v>
      </c>
      <c r="G44" s="32">
        <v>0</v>
      </c>
      <c r="H44" s="58">
        <f t="shared" si="1"/>
        <v>0</v>
      </c>
    </row>
    <row r="45" spans="1:8" ht="21" customHeight="1">
      <c r="A45" s="21">
        <v>421411</v>
      </c>
      <c r="B45" s="21" t="s">
        <v>46</v>
      </c>
      <c r="C45" s="51">
        <v>1489</v>
      </c>
      <c r="D45" s="51">
        <v>304</v>
      </c>
      <c r="E45" s="58">
        <f t="shared" si="0"/>
        <v>20.416386836803223</v>
      </c>
      <c r="F45" s="32">
        <v>1600</v>
      </c>
      <c r="G45" s="32">
        <v>290</v>
      </c>
      <c r="H45" s="58">
        <f t="shared" si="1"/>
        <v>18.125</v>
      </c>
    </row>
    <row r="46" spans="1:8" ht="21" customHeight="1">
      <c r="A46" s="21">
        <v>421412</v>
      </c>
      <c r="B46" s="21" t="s">
        <v>47</v>
      </c>
      <c r="C46" s="51">
        <v>1010</v>
      </c>
      <c r="D46" s="51">
        <v>214</v>
      </c>
      <c r="E46" s="58">
        <f t="shared" si="0"/>
        <v>21.18811881188119</v>
      </c>
      <c r="F46" s="32">
        <v>700</v>
      </c>
      <c r="G46" s="32">
        <v>215</v>
      </c>
      <c r="H46" s="58">
        <f t="shared" si="1"/>
        <v>30.714285714285715</v>
      </c>
    </row>
    <row r="47" spans="1:8" ht="21" customHeight="1">
      <c r="A47" s="21">
        <v>421414</v>
      </c>
      <c r="B47" s="21" t="s">
        <v>48</v>
      </c>
      <c r="C47" s="51">
        <v>222</v>
      </c>
      <c r="D47" s="51">
        <v>59</v>
      </c>
      <c r="E47" s="58">
        <v>26.62</v>
      </c>
      <c r="F47" s="32">
        <v>450</v>
      </c>
      <c r="G47" s="32">
        <v>94</v>
      </c>
      <c r="H47" s="58">
        <f t="shared" si="1"/>
        <v>20.88888888888889</v>
      </c>
    </row>
    <row r="48" spans="1:8" ht="21" customHeight="1">
      <c r="A48" s="21">
        <v>4214191</v>
      </c>
      <c r="B48" s="21" t="s">
        <v>160</v>
      </c>
      <c r="C48" s="51">
        <v>360</v>
      </c>
      <c r="D48" s="51">
        <v>56</v>
      </c>
      <c r="E48" s="58">
        <f t="shared" si="0"/>
        <v>15.555555555555555</v>
      </c>
      <c r="F48" s="32">
        <v>200</v>
      </c>
      <c r="G48" s="32">
        <v>23</v>
      </c>
      <c r="H48" s="58">
        <f t="shared" si="1"/>
        <v>11.5</v>
      </c>
    </row>
    <row r="49" spans="1:8" ht="21" customHeight="1">
      <c r="A49" s="21">
        <v>421421</v>
      </c>
      <c r="B49" s="21" t="s">
        <v>49</v>
      </c>
      <c r="C49" s="51">
        <v>1194</v>
      </c>
      <c r="D49" s="51">
        <v>285</v>
      </c>
      <c r="E49" s="58">
        <f t="shared" si="0"/>
        <v>23.869346733668344</v>
      </c>
      <c r="F49" s="32">
        <v>1100</v>
      </c>
      <c r="G49" s="32">
        <v>264</v>
      </c>
      <c r="H49" s="58">
        <f t="shared" si="1"/>
        <v>24</v>
      </c>
    </row>
    <row r="50" spans="1:8" ht="21" customHeight="1">
      <c r="A50" s="21">
        <v>421511</v>
      </c>
      <c r="B50" s="21" t="s">
        <v>201</v>
      </c>
      <c r="C50" s="51">
        <v>848</v>
      </c>
      <c r="D50" s="51">
        <v>0</v>
      </c>
      <c r="E50" s="58">
        <f t="shared" si="0"/>
        <v>0</v>
      </c>
      <c r="F50" s="32">
        <v>733</v>
      </c>
      <c r="G50" s="32">
        <v>43</v>
      </c>
      <c r="H50" s="58">
        <f t="shared" si="1"/>
        <v>5.866302864938609</v>
      </c>
    </row>
    <row r="51" spans="1:8" ht="21" customHeight="1">
      <c r="A51" s="21">
        <v>421512</v>
      </c>
      <c r="B51" s="21" t="s">
        <v>135</v>
      </c>
      <c r="C51" s="51">
        <v>348</v>
      </c>
      <c r="D51" s="51">
        <v>0</v>
      </c>
      <c r="E51" s="58">
        <f t="shared" si="0"/>
        <v>0</v>
      </c>
      <c r="F51" s="32">
        <v>495</v>
      </c>
      <c r="G51" s="32">
        <v>24</v>
      </c>
      <c r="H51" s="58">
        <f t="shared" si="1"/>
        <v>4.848484848484849</v>
      </c>
    </row>
    <row r="52" spans="1:8" ht="21" customHeight="1">
      <c r="A52" s="21">
        <v>421521</v>
      </c>
      <c r="B52" s="21" t="s">
        <v>136</v>
      </c>
      <c r="C52" s="51">
        <v>204</v>
      </c>
      <c r="D52" s="51">
        <v>0</v>
      </c>
      <c r="E52" s="58">
        <f t="shared" si="0"/>
        <v>0</v>
      </c>
      <c r="F52" s="32">
        <v>234</v>
      </c>
      <c r="G52" s="32">
        <v>7</v>
      </c>
      <c r="H52" s="58">
        <f t="shared" si="1"/>
        <v>2.9914529914529915</v>
      </c>
    </row>
    <row r="53" spans="1:8" s="82" customFormat="1" ht="21" customHeight="1">
      <c r="A53" s="79">
        <v>421612</v>
      </c>
      <c r="B53" s="79" t="s">
        <v>175</v>
      </c>
      <c r="C53" s="95">
        <v>100</v>
      </c>
      <c r="D53" s="95">
        <v>15</v>
      </c>
      <c r="E53" s="96">
        <f t="shared" si="0"/>
        <v>15</v>
      </c>
      <c r="F53" s="81">
        <v>100</v>
      </c>
      <c r="G53" s="81">
        <v>0</v>
      </c>
      <c r="H53" s="96">
        <f t="shared" si="1"/>
        <v>0</v>
      </c>
    </row>
    <row r="54" spans="1:8" s="82" customFormat="1" ht="21" customHeight="1">
      <c r="A54" s="79">
        <v>421625</v>
      </c>
      <c r="B54" s="79" t="s">
        <v>159</v>
      </c>
      <c r="C54" s="95">
        <v>217</v>
      </c>
      <c r="D54" s="95">
        <v>0</v>
      </c>
      <c r="E54" s="96">
        <f t="shared" si="0"/>
        <v>0</v>
      </c>
      <c r="F54" s="81">
        <v>146</v>
      </c>
      <c r="G54" s="81">
        <v>0</v>
      </c>
      <c r="H54" s="96">
        <f t="shared" si="1"/>
        <v>0</v>
      </c>
    </row>
    <row r="55" spans="1:8" ht="21" customHeight="1">
      <c r="A55" s="21">
        <v>4219191</v>
      </c>
      <c r="B55" s="21" t="s">
        <v>215</v>
      </c>
      <c r="C55" s="51">
        <v>231</v>
      </c>
      <c r="D55" s="51">
        <v>0</v>
      </c>
      <c r="E55" s="58">
        <f t="shared" si="0"/>
        <v>0</v>
      </c>
      <c r="F55" s="32">
        <v>250</v>
      </c>
      <c r="G55" s="32">
        <v>0</v>
      </c>
      <c r="H55" s="58">
        <f t="shared" si="1"/>
        <v>0</v>
      </c>
    </row>
    <row r="56" spans="1:8" ht="21" customHeight="1">
      <c r="A56" s="20">
        <v>422</v>
      </c>
      <c r="B56" s="20" t="s">
        <v>50</v>
      </c>
      <c r="C56" s="52">
        <f>SUM(C57:C64)</f>
        <v>4990</v>
      </c>
      <c r="D56" s="52">
        <f>SUM(D57:D64)</f>
        <v>292</v>
      </c>
      <c r="E56" s="58">
        <f t="shared" si="0"/>
        <v>5.851703406813627</v>
      </c>
      <c r="F56" s="34">
        <f>F57+F58+F59+F60+F61+F62+F63+F64</f>
        <v>6400</v>
      </c>
      <c r="G56" s="34">
        <f>G57+G58+G59+G60+G61+G62+G63+G64</f>
        <v>410</v>
      </c>
      <c r="H56" s="58">
        <f t="shared" si="1"/>
        <v>6.406249999999999</v>
      </c>
    </row>
    <row r="57" spans="1:8" ht="21" customHeight="1">
      <c r="A57" s="21">
        <v>422111</v>
      </c>
      <c r="B57" s="21" t="s">
        <v>51</v>
      </c>
      <c r="C57" s="51">
        <v>1100</v>
      </c>
      <c r="D57" s="51">
        <v>8</v>
      </c>
      <c r="E57" s="58">
        <f t="shared" si="0"/>
        <v>0.7272727272727273</v>
      </c>
      <c r="F57" s="32">
        <v>500</v>
      </c>
      <c r="G57" s="32">
        <v>41</v>
      </c>
      <c r="H57" s="58">
        <f t="shared" si="1"/>
        <v>8.200000000000001</v>
      </c>
    </row>
    <row r="58" spans="1:8" ht="21" customHeight="1">
      <c r="A58" s="21">
        <v>422121</v>
      </c>
      <c r="B58" s="21" t="s">
        <v>52</v>
      </c>
      <c r="C58" s="51">
        <v>250</v>
      </c>
      <c r="D58" s="51">
        <v>1</v>
      </c>
      <c r="E58" s="58">
        <f t="shared" si="0"/>
        <v>0.4</v>
      </c>
      <c r="F58" s="32">
        <v>300</v>
      </c>
      <c r="G58" s="32">
        <v>10</v>
      </c>
      <c r="H58" s="58">
        <f t="shared" si="1"/>
        <v>3.3333333333333335</v>
      </c>
    </row>
    <row r="59" spans="1:8" ht="21" customHeight="1">
      <c r="A59" s="21">
        <v>422131</v>
      </c>
      <c r="B59" s="21" t="s">
        <v>53</v>
      </c>
      <c r="C59" s="51">
        <v>400</v>
      </c>
      <c r="D59" s="51">
        <v>34</v>
      </c>
      <c r="E59" s="58">
        <f t="shared" si="0"/>
        <v>8.5</v>
      </c>
      <c r="F59" s="32">
        <v>450</v>
      </c>
      <c r="G59" s="32">
        <v>149</v>
      </c>
      <c r="H59" s="58">
        <f t="shared" si="1"/>
        <v>33.111111111111114</v>
      </c>
    </row>
    <row r="60" spans="1:8" ht="21" customHeight="1">
      <c r="A60" s="21">
        <v>422199</v>
      </c>
      <c r="B60" s="21" t="s">
        <v>110</v>
      </c>
      <c r="C60" s="51">
        <v>20</v>
      </c>
      <c r="D60" s="51">
        <v>0</v>
      </c>
      <c r="E60" s="58">
        <f t="shared" si="0"/>
        <v>0</v>
      </c>
      <c r="F60" s="32">
        <v>50</v>
      </c>
      <c r="G60" s="32">
        <v>19</v>
      </c>
      <c r="H60" s="58">
        <f t="shared" si="1"/>
        <v>38</v>
      </c>
    </row>
    <row r="61" spans="1:8" ht="21" customHeight="1">
      <c r="A61" s="21">
        <v>422211</v>
      </c>
      <c r="B61" s="21" t="s">
        <v>54</v>
      </c>
      <c r="C61" s="51">
        <v>500</v>
      </c>
      <c r="D61" s="51">
        <v>117</v>
      </c>
      <c r="E61" s="58">
        <f t="shared" si="0"/>
        <v>23.400000000000002</v>
      </c>
      <c r="F61" s="32">
        <v>800</v>
      </c>
      <c r="G61" s="32">
        <v>107</v>
      </c>
      <c r="H61" s="58">
        <f t="shared" si="1"/>
        <v>13.375</v>
      </c>
    </row>
    <row r="62" spans="1:8" ht="21" customHeight="1">
      <c r="A62" s="21">
        <v>422221</v>
      </c>
      <c r="B62" s="21" t="s">
        <v>130</v>
      </c>
      <c r="C62" s="51">
        <v>1320</v>
      </c>
      <c r="D62" s="51">
        <v>24</v>
      </c>
      <c r="E62" s="58">
        <f t="shared" si="0"/>
        <v>1.8181818181818181</v>
      </c>
      <c r="F62" s="32">
        <v>3000</v>
      </c>
      <c r="G62" s="32">
        <v>50</v>
      </c>
      <c r="H62" s="58">
        <f t="shared" si="1"/>
        <v>1.6666666666666667</v>
      </c>
    </row>
    <row r="63" spans="1:8" ht="21" customHeight="1">
      <c r="A63" s="21">
        <v>422231</v>
      </c>
      <c r="B63" s="21" t="s">
        <v>55</v>
      </c>
      <c r="C63" s="51">
        <v>1200</v>
      </c>
      <c r="D63" s="51">
        <v>105</v>
      </c>
      <c r="E63" s="58">
        <f t="shared" si="0"/>
        <v>8.75</v>
      </c>
      <c r="F63" s="32">
        <v>1000</v>
      </c>
      <c r="G63" s="32">
        <v>0</v>
      </c>
      <c r="H63" s="58">
        <f t="shared" si="1"/>
        <v>0</v>
      </c>
    </row>
    <row r="64" spans="1:8" ht="21" customHeight="1">
      <c r="A64" s="21">
        <v>422299</v>
      </c>
      <c r="B64" s="21" t="s">
        <v>56</v>
      </c>
      <c r="C64" s="51">
        <v>200</v>
      </c>
      <c r="D64" s="51">
        <v>3</v>
      </c>
      <c r="E64" s="58">
        <f t="shared" si="0"/>
        <v>1.5</v>
      </c>
      <c r="F64" s="32">
        <v>300</v>
      </c>
      <c r="G64" s="32">
        <v>34</v>
      </c>
      <c r="H64" s="58">
        <f t="shared" si="1"/>
        <v>11.333333333333332</v>
      </c>
    </row>
    <row r="65" spans="1:8" ht="21" customHeight="1">
      <c r="A65" s="20">
        <v>423</v>
      </c>
      <c r="B65" s="20" t="s">
        <v>57</v>
      </c>
      <c r="C65" s="52">
        <f>SUM(C66:C89)</f>
        <v>36552</v>
      </c>
      <c r="D65" s="52">
        <f>SUM(D66:D89)</f>
        <v>4780</v>
      </c>
      <c r="E65" s="58">
        <f t="shared" si="0"/>
        <v>13.077259794265702</v>
      </c>
      <c r="F65" s="34">
        <f>F66+F67+F68+F69+F70+F71+F72+F73+F74+F75+F76+F77+F78+F79+F80+F81+F82+F83+F84+F85+F86+F87+F88+F89</f>
        <v>41701</v>
      </c>
      <c r="G65" s="34">
        <f>G66+G67+G68+G69+G70+G71+G72+G73+G74+G75+G76+G77+G78+G79+G80+G81+G82+G83+G84+G86+G87+G88+G89</f>
        <v>6362</v>
      </c>
      <c r="H65" s="58">
        <f t="shared" si="1"/>
        <v>15.256228867413252</v>
      </c>
    </row>
    <row r="66" spans="1:8" ht="21" customHeight="1">
      <c r="A66" s="21">
        <v>423111</v>
      </c>
      <c r="B66" s="21" t="s">
        <v>58</v>
      </c>
      <c r="C66" s="51">
        <v>336</v>
      </c>
      <c r="D66" s="51">
        <v>0</v>
      </c>
      <c r="E66" s="58">
        <f t="shared" si="0"/>
        <v>0</v>
      </c>
      <c r="F66" s="32">
        <v>450</v>
      </c>
      <c r="G66" s="32">
        <v>0</v>
      </c>
      <c r="H66" s="58">
        <f t="shared" si="1"/>
        <v>0</v>
      </c>
    </row>
    <row r="67" spans="1:8" ht="39" customHeight="1">
      <c r="A67" s="21">
        <v>423191</v>
      </c>
      <c r="B67" s="33" t="s">
        <v>227</v>
      </c>
      <c r="C67" s="51">
        <v>10000</v>
      </c>
      <c r="D67" s="51">
        <v>1906</v>
      </c>
      <c r="E67" s="58">
        <f t="shared" si="0"/>
        <v>19.06</v>
      </c>
      <c r="F67" s="32">
        <v>9000</v>
      </c>
      <c r="G67" s="32">
        <v>1028</v>
      </c>
      <c r="H67" s="58">
        <f t="shared" si="1"/>
        <v>11.422222222222222</v>
      </c>
    </row>
    <row r="68" spans="1:8" ht="21" customHeight="1">
      <c r="A68" s="21">
        <v>423199</v>
      </c>
      <c r="B68" s="21" t="s">
        <v>183</v>
      </c>
      <c r="C68" s="51">
        <v>390</v>
      </c>
      <c r="D68" s="51">
        <v>0</v>
      </c>
      <c r="E68" s="58">
        <f aca="true" t="shared" si="2" ref="E68:E131">D68/C68*100</f>
        <v>0</v>
      </c>
      <c r="F68" s="32">
        <v>390</v>
      </c>
      <c r="G68" s="32">
        <v>0</v>
      </c>
      <c r="H68" s="58">
        <f aca="true" t="shared" si="3" ref="H68:H131">G68/F68*100</f>
        <v>0</v>
      </c>
    </row>
    <row r="69" spans="1:8" ht="21" customHeight="1">
      <c r="A69" s="21">
        <v>423212</v>
      </c>
      <c r="B69" s="21" t="s">
        <v>59</v>
      </c>
      <c r="C69" s="51">
        <v>1119</v>
      </c>
      <c r="D69" s="51">
        <v>159</v>
      </c>
      <c r="E69" s="58">
        <f t="shared" si="2"/>
        <v>14.209115281501342</v>
      </c>
      <c r="F69" s="32">
        <v>1500</v>
      </c>
      <c r="G69" s="32">
        <v>131</v>
      </c>
      <c r="H69" s="58">
        <f t="shared" si="3"/>
        <v>8.733333333333333</v>
      </c>
    </row>
    <row r="70" spans="1:8" ht="21" customHeight="1">
      <c r="A70" s="21">
        <v>423221</v>
      </c>
      <c r="B70" s="21" t="s">
        <v>126</v>
      </c>
      <c r="C70" s="51">
        <v>100</v>
      </c>
      <c r="D70" s="51">
        <v>0</v>
      </c>
      <c r="E70" s="58">
        <f t="shared" si="2"/>
        <v>0</v>
      </c>
      <c r="F70" s="32">
        <v>100</v>
      </c>
      <c r="G70" s="32">
        <v>0</v>
      </c>
      <c r="H70" s="58">
        <f t="shared" si="3"/>
        <v>0</v>
      </c>
    </row>
    <row r="71" spans="1:8" ht="21" customHeight="1">
      <c r="A71" s="21">
        <v>423311</v>
      </c>
      <c r="B71" s="21" t="s">
        <v>60</v>
      </c>
      <c r="C71" s="51">
        <v>1926</v>
      </c>
      <c r="D71" s="51">
        <v>589</v>
      </c>
      <c r="E71" s="58">
        <f t="shared" si="2"/>
        <v>30.581516095534788</v>
      </c>
      <c r="F71" s="32">
        <v>2422</v>
      </c>
      <c r="G71" s="32">
        <v>144</v>
      </c>
      <c r="H71" s="58">
        <f t="shared" si="3"/>
        <v>5.945499587118084</v>
      </c>
    </row>
    <row r="72" spans="1:8" ht="21" customHeight="1">
      <c r="A72" s="21">
        <v>423321</v>
      </c>
      <c r="B72" s="21" t="s">
        <v>61</v>
      </c>
      <c r="C72" s="51">
        <v>236</v>
      </c>
      <c r="D72" s="51">
        <v>10</v>
      </c>
      <c r="E72" s="58">
        <f t="shared" si="2"/>
        <v>4.23728813559322</v>
      </c>
      <c r="F72" s="32">
        <v>240</v>
      </c>
      <c r="G72" s="32">
        <v>72</v>
      </c>
      <c r="H72" s="58">
        <f t="shared" si="3"/>
        <v>30</v>
      </c>
    </row>
    <row r="73" spans="1:8" ht="21" customHeight="1">
      <c r="A73" s="21">
        <v>423322</v>
      </c>
      <c r="B73" s="21" t="s">
        <v>62</v>
      </c>
      <c r="C73" s="51">
        <v>200</v>
      </c>
      <c r="D73" s="51">
        <v>16</v>
      </c>
      <c r="E73" s="58">
        <f t="shared" si="2"/>
        <v>8</v>
      </c>
      <c r="F73" s="32">
        <v>250</v>
      </c>
      <c r="G73" s="32">
        <v>0</v>
      </c>
      <c r="H73" s="58">
        <f t="shared" si="3"/>
        <v>0</v>
      </c>
    </row>
    <row r="74" spans="1:8" ht="21" customHeight="1">
      <c r="A74" s="21">
        <v>423391</v>
      </c>
      <c r="B74" s="21" t="s">
        <v>63</v>
      </c>
      <c r="C74" s="51">
        <v>100</v>
      </c>
      <c r="D74" s="51">
        <v>0</v>
      </c>
      <c r="E74" s="58">
        <f t="shared" si="2"/>
        <v>0</v>
      </c>
      <c r="F74" s="32">
        <v>100</v>
      </c>
      <c r="G74" s="32">
        <v>0</v>
      </c>
      <c r="H74" s="58">
        <f t="shared" si="3"/>
        <v>0</v>
      </c>
    </row>
    <row r="75" spans="1:8" ht="21" customHeight="1">
      <c r="A75" s="21">
        <v>423418</v>
      </c>
      <c r="B75" s="21" t="s">
        <v>188</v>
      </c>
      <c r="C75" s="51">
        <v>334</v>
      </c>
      <c r="D75" s="51">
        <v>52</v>
      </c>
      <c r="E75" s="58">
        <f t="shared" si="2"/>
        <v>15.568862275449103</v>
      </c>
      <c r="F75" s="32">
        <v>366</v>
      </c>
      <c r="G75" s="32">
        <v>0</v>
      </c>
      <c r="H75" s="58">
        <f t="shared" si="3"/>
        <v>0</v>
      </c>
    </row>
    <row r="76" spans="1:8" ht="52.5" customHeight="1">
      <c r="A76" s="21">
        <v>423419</v>
      </c>
      <c r="B76" s="21" t="s">
        <v>221</v>
      </c>
      <c r="C76" s="51">
        <v>5583</v>
      </c>
      <c r="D76" s="51">
        <v>105</v>
      </c>
      <c r="E76" s="58">
        <f t="shared" si="2"/>
        <v>1.8807092960773777</v>
      </c>
      <c r="F76" s="32">
        <v>5859</v>
      </c>
      <c r="G76" s="32">
        <v>1034</v>
      </c>
      <c r="H76" s="58">
        <f t="shared" si="3"/>
        <v>17.64806280935313</v>
      </c>
    </row>
    <row r="77" spans="1:8" ht="21" customHeight="1">
      <c r="A77" s="21">
        <v>423422</v>
      </c>
      <c r="B77" s="21" t="s">
        <v>210</v>
      </c>
      <c r="C77" s="51">
        <v>2729</v>
      </c>
      <c r="D77" s="51">
        <v>44</v>
      </c>
      <c r="E77" s="58">
        <f t="shared" si="2"/>
        <v>1.6123122022718945</v>
      </c>
      <c r="F77" s="32">
        <v>5000</v>
      </c>
      <c r="G77" s="32">
        <v>481</v>
      </c>
      <c r="H77" s="58">
        <f t="shared" si="3"/>
        <v>9.62</v>
      </c>
    </row>
    <row r="78" spans="1:8" ht="21" customHeight="1">
      <c r="A78" s="21">
        <v>423432</v>
      </c>
      <c r="B78" s="21" t="s">
        <v>216</v>
      </c>
      <c r="C78" s="51">
        <v>370</v>
      </c>
      <c r="D78" s="51">
        <v>10</v>
      </c>
      <c r="E78" s="58">
        <f t="shared" si="2"/>
        <v>2.7027027027027026</v>
      </c>
      <c r="F78" s="32">
        <v>360</v>
      </c>
      <c r="G78" s="32">
        <v>0</v>
      </c>
      <c r="H78" s="58">
        <f t="shared" si="3"/>
        <v>0</v>
      </c>
    </row>
    <row r="79" spans="1:8" ht="21" customHeight="1">
      <c r="A79" s="21">
        <v>423521</v>
      </c>
      <c r="B79" s="21" t="s">
        <v>64</v>
      </c>
      <c r="C79" s="51">
        <v>750</v>
      </c>
      <c r="D79" s="51">
        <v>163</v>
      </c>
      <c r="E79" s="58">
        <f t="shared" si="2"/>
        <v>21.73333333333333</v>
      </c>
      <c r="F79" s="32">
        <v>1000</v>
      </c>
      <c r="G79" s="32">
        <v>199</v>
      </c>
      <c r="H79" s="58">
        <f t="shared" si="3"/>
        <v>19.900000000000002</v>
      </c>
    </row>
    <row r="80" spans="1:8" ht="33" customHeight="1">
      <c r="A80" s="23">
        <v>423591</v>
      </c>
      <c r="B80" s="23" t="s">
        <v>204</v>
      </c>
      <c r="C80" s="51">
        <v>2700</v>
      </c>
      <c r="D80" s="51">
        <v>506</v>
      </c>
      <c r="E80" s="58">
        <f t="shared" si="2"/>
        <v>18.74074074074074</v>
      </c>
      <c r="F80" s="32">
        <v>4524</v>
      </c>
      <c r="G80" s="32">
        <v>1044</v>
      </c>
      <c r="H80" s="58">
        <f t="shared" si="3"/>
        <v>23.076923076923077</v>
      </c>
    </row>
    <row r="81" spans="1:8" ht="21" customHeight="1">
      <c r="A81" s="21">
        <v>423592</v>
      </c>
      <c r="B81" s="21" t="s">
        <v>65</v>
      </c>
      <c r="C81" s="51">
        <v>300</v>
      </c>
      <c r="D81" s="51">
        <v>0</v>
      </c>
      <c r="E81" s="58">
        <f t="shared" si="2"/>
        <v>0</v>
      </c>
      <c r="F81" s="32">
        <v>450</v>
      </c>
      <c r="G81" s="32">
        <v>85</v>
      </c>
      <c r="H81" s="58">
        <f t="shared" si="3"/>
        <v>18.88888888888889</v>
      </c>
    </row>
    <row r="82" spans="1:8" ht="21" customHeight="1">
      <c r="A82" s="21">
        <v>4235921</v>
      </c>
      <c r="B82" s="21" t="s">
        <v>66</v>
      </c>
      <c r="C82" s="51">
        <v>5357</v>
      </c>
      <c r="D82" s="51">
        <v>525</v>
      </c>
      <c r="E82" s="58">
        <f t="shared" si="2"/>
        <v>9.800261340302407</v>
      </c>
      <c r="F82" s="32">
        <v>5000</v>
      </c>
      <c r="G82" s="32">
        <v>1326</v>
      </c>
      <c r="H82" s="58">
        <f t="shared" si="3"/>
        <v>26.52</v>
      </c>
    </row>
    <row r="83" spans="1:8" ht="21" customHeight="1">
      <c r="A83" s="21">
        <v>4235922</v>
      </c>
      <c r="B83" s="21" t="s">
        <v>67</v>
      </c>
      <c r="C83" s="51">
        <v>687</v>
      </c>
      <c r="D83" s="51">
        <v>264</v>
      </c>
      <c r="E83" s="58">
        <f t="shared" si="2"/>
        <v>38.427947598253276</v>
      </c>
      <c r="F83" s="32">
        <v>600</v>
      </c>
      <c r="G83" s="32">
        <v>412</v>
      </c>
      <c r="H83" s="58">
        <f t="shared" si="3"/>
        <v>68.66666666666667</v>
      </c>
    </row>
    <row r="84" spans="1:8" ht="21" customHeight="1">
      <c r="A84" s="21">
        <v>423593</v>
      </c>
      <c r="B84" s="21" t="s">
        <v>132</v>
      </c>
      <c r="C84" s="51">
        <v>304</v>
      </c>
      <c r="D84" s="51">
        <v>1</v>
      </c>
      <c r="E84" s="58">
        <f t="shared" si="2"/>
        <v>0.3289473684210526</v>
      </c>
      <c r="F84" s="32">
        <v>400</v>
      </c>
      <c r="G84" s="32">
        <v>18</v>
      </c>
      <c r="H84" s="58">
        <f t="shared" si="3"/>
        <v>4.5</v>
      </c>
    </row>
    <row r="85" spans="1:8" ht="21" customHeight="1">
      <c r="A85" s="21">
        <v>423612</v>
      </c>
      <c r="B85" s="21" t="s">
        <v>202</v>
      </c>
      <c r="C85" s="51">
        <v>161</v>
      </c>
      <c r="D85" s="51">
        <v>0</v>
      </c>
      <c r="E85" s="58">
        <f t="shared" si="2"/>
        <v>0</v>
      </c>
      <c r="F85" s="32">
        <v>150</v>
      </c>
      <c r="G85" s="32">
        <v>0</v>
      </c>
      <c r="H85" s="58">
        <f t="shared" si="3"/>
        <v>0</v>
      </c>
    </row>
    <row r="86" spans="1:8" ht="21" customHeight="1">
      <c r="A86" s="21">
        <v>423711</v>
      </c>
      <c r="B86" s="21" t="s">
        <v>68</v>
      </c>
      <c r="C86" s="51">
        <v>200</v>
      </c>
      <c r="D86" s="51">
        <v>0</v>
      </c>
      <c r="E86" s="58">
        <f t="shared" si="2"/>
        <v>0</v>
      </c>
      <c r="F86" s="32">
        <v>400</v>
      </c>
      <c r="G86" s="32">
        <v>19</v>
      </c>
      <c r="H86" s="58">
        <f t="shared" si="3"/>
        <v>4.75</v>
      </c>
    </row>
    <row r="87" spans="1:8" ht="21" customHeight="1">
      <c r="A87" s="21">
        <v>423911</v>
      </c>
      <c r="B87" s="21" t="s">
        <v>193</v>
      </c>
      <c r="C87" s="51">
        <v>300</v>
      </c>
      <c r="D87" s="51">
        <v>0</v>
      </c>
      <c r="E87" s="58">
        <f t="shared" si="2"/>
        <v>0</v>
      </c>
      <c r="F87" s="32">
        <v>200</v>
      </c>
      <c r="G87" s="32">
        <v>3</v>
      </c>
      <c r="H87" s="58">
        <f t="shared" si="3"/>
        <v>1.5</v>
      </c>
    </row>
    <row r="88" spans="1:8" ht="21" customHeight="1">
      <c r="A88" s="21">
        <v>4239111</v>
      </c>
      <c r="B88" s="21" t="s">
        <v>69</v>
      </c>
      <c r="C88" s="51">
        <v>2170</v>
      </c>
      <c r="D88" s="51">
        <v>367</v>
      </c>
      <c r="E88" s="58">
        <f t="shared" si="2"/>
        <v>16.912442396313367</v>
      </c>
      <c r="F88" s="32">
        <v>2640</v>
      </c>
      <c r="G88" s="32">
        <v>287</v>
      </c>
      <c r="H88" s="58">
        <f t="shared" si="3"/>
        <v>10.871212121212121</v>
      </c>
    </row>
    <row r="89" spans="1:8" ht="21" customHeight="1">
      <c r="A89" s="21">
        <v>4239112</v>
      </c>
      <c r="B89" s="21" t="s">
        <v>168</v>
      </c>
      <c r="C89" s="51">
        <v>200</v>
      </c>
      <c r="D89" s="51">
        <v>63</v>
      </c>
      <c r="E89" s="58">
        <f t="shared" si="2"/>
        <v>31.5</v>
      </c>
      <c r="F89" s="32">
        <v>300</v>
      </c>
      <c r="G89" s="32">
        <v>79</v>
      </c>
      <c r="H89" s="58">
        <f t="shared" si="3"/>
        <v>26.333333333333332</v>
      </c>
    </row>
    <row r="90" spans="1:8" ht="21" customHeight="1">
      <c r="A90" s="20">
        <v>424</v>
      </c>
      <c r="B90" s="20" t="s">
        <v>70</v>
      </c>
      <c r="C90" s="52">
        <f>SUM(C91:C93)</f>
        <v>5659</v>
      </c>
      <c r="D90" s="52">
        <f>SUM(D91:D93)</f>
        <v>553</v>
      </c>
      <c r="E90" s="58">
        <f t="shared" si="2"/>
        <v>9.772044530835837</v>
      </c>
      <c r="F90" s="34">
        <f>F91+F92+F93+F94</f>
        <v>6212</v>
      </c>
      <c r="G90" s="34">
        <f>G91+G92+G93+G94</f>
        <v>529</v>
      </c>
      <c r="H90" s="58">
        <f t="shared" si="3"/>
        <v>8.51577591757888</v>
      </c>
    </row>
    <row r="91" spans="1:8" ht="21" customHeight="1">
      <c r="A91" s="21">
        <v>424341</v>
      </c>
      <c r="B91" s="21" t="s">
        <v>137</v>
      </c>
      <c r="C91" s="51">
        <v>4382</v>
      </c>
      <c r="D91" s="51">
        <v>526</v>
      </c>
      <c r="E91" s="58">
        <f t="shared" si="2"/>
        <v>12.003651300775902</v>
      </c>
      <c r="F91" s="32">
        <v>4548</v>
      </c>
      <c r="G91" s="32">
        <v>366</v>
      </c>
      <c r="H91" s="58">
        <f t="shared" si="3"/>
        <v>8.047493403693931</v>
      </c>
    </row>
    <row r="92" spans="1:8" ht="34.5" customHeight="1">
      <c r="A92" s="21">
        <v>424351</v>
      </c>
      <c r="B92" s="22" t="s">
        <v>165</v>
      </c>
      <c r="C92" s="51">
        <v>718</v>
      </c>
      <c r="D92" s="51">
        <v>0</v>
      </c>
      <c r="E92" s="58">
        <f t="shared" si="2"/>
        <v>0</v>
      </c>
      <c r="F92" s="32">
        <v>622</v>
      </c>
      <c r="G92" s="32">
        <v>0</v>
      </c>
      <c r="H92" s="58">
        <f t="shared" si="3"/>
        <v>0</v>
      </c>
    </row>
    <row r="93" spans="1:8" ht="21" customHeight="1">
      <c r="A93" s="21">
        <v>424911</v>
      </c>
      <c r="B93" s="21" t="s">
        <v>71</v>
      </c>
      <c r="C93" s="51">
        <v>559</v>
      </c>
      <c r="D93" s="51">
        <v>27</v>
      </c>
      <c r="E93" s="58">
        <f t="shared" si="2"/>
        <v>4.83005366726297</v>
      </c>
      <c r="F93" s="32">
        <v>450</v>
      </c>
      <c r="G93" s="32">
        <v>102</v>
      </c>
      <c r="H93" s="58">
        <f t="shared" si="3"/>
        <v>22.666666666666664</v>
      </c>
    </row>
    <row r="94" spans="1:8" ht="21" customHeight="1">
      <c r="A94" s="21">
        <v>4249116</v>
      </c>
      <c r="B94" s="33" t="s">
        <v>244</v>
      </c>
      <c r="C94" s="51"/>
      <c r="D94" s="51"/>
      <c r="E94" s="58" t="e">
        <f t="shared" si="2"/>
        <v>#DIV/0!</v>
      </c>
      <c r="F94" s="32">
        <v>592</v>
      </c>
      <c r="G94" s="32">
        <v>61</v>
      </c>
      <c r="H94" s="58">
        <f t="shared" si="3"/>
        <v>10.304054054054054</v>
      </c>
    </row>
    <row r="95" spans="1:8" ht="21" customHeight="1">
      <c r="A95" s="20">
        <v>425</v>
      </c>
      <c r="B95" s="20" t="s">
        <v>169</v>
      </c>
      <c r="C95" s="52">
        <f>SUM(C96:C117)</f>
        <v>15608</v>
      </c>
      <c r="D95" s="52">
        <f>SUM(D96:D117)</f>
        <v>819</v>
      </c>
      <c r="E95" s="58">
        <f t="shared" si="2"/>
        <v>5.247309072270631</v>
      </c>
      <c r="F95" s="34">
        <f>F96+F97+F98+F99+F100+F101+F102+F103+F104+F105+F106+K95+F107+F108+F109+F110+F111+F112+F113+F114+F115+F116+F117</f>
        <v>15900</v>
      </c>
      <c r="G95" s="34">
        <f>G96+G97+G98+G99+G100+G101+G102+G103+G104+G105+G106+G107+G108+G109+G110+G111+G112+G113+G114+G115+G116+G117</f>
        <v>874</v>
      </c>
      <c r="H95" s="58">
        <f t="shared" si="3"/>
        <v>5.49685534591195</v>
      </c>
    </row>
    <row r="96" spans="1:8" ht="21" customHeight="1">
      <c r="A96" s="21">
        <v>425111</v>
      </c>
      <c r="B96" s="21" t="s">
        <v>138</v>
      </c>
      <c r="C96" s="51">
        <v>300</v>
      </c>
      <c r="D96" s="51">
        <v>0</v>
      </c>
      <c r="E96" s="58">
        <f t="shared" si="2"/>
        <v>0</v>
      </c>
      <c r="F96" s="32">
        <v>200</v>
      </c>
      <c r="G96" s="32">
        <v>0</v>
      </c>
      <c r="H96" s="58">
        <f t="shared" si="3"/>
        <v>0</v>
      </c>
    </row>
    <row r="97" spans="1:8" ht="21" customHeight="1">
      <c r="A97" s="21">
        <v>425112</v>
      </c>
      <c r="B97" s="21" t="s">
        <v>72</v>
      </c>
      <c r="C97" s="51">
        <v>300</v>
      </c>
      <c r="D97" s="51">
        <v>0</v>
      </c>
      <c r="E97" s="58">
        <f t="shared" si="2"/>
        <v>0</v>
      </c>
      <c r="F97" s="32">
        <v>300</v>
      </c>
      <c r="G97" s="32">
        <v>0</v>
      </c>
      <c r="H97" s="58">
        <f t="shared" si="3"/>
        <v>0</v>
      </c>
    </row>
    <row r="98" spans="1:8" ht="21" customHeight="1">
      <c r="A98" s="21">
        <v>425113</v>
      </c>
      <c r="B98" s="21" t="s">
        <v>73</v>
      </c>
      <c r="C98" s="51">
        <v>448</v>
      </c>
      <c r="D98" s="51">
        <v>148</v>
      </c>
      <c r="E98" s="58">
        <f t="shared" si="2"/>
        <v>33.035714285714285</v>
      </c>
      <c r="F98" s="32">
        <v>300</v>
      </c>
      <c r="G98" s="32">
        <v>0</v>
      </c>
      <c r="H98" s="58">
        <f t="shared" si="3"/>
        <v>0</v>
      </c>
    </row>
    <row r="99" spans="1:8" ht="21" customHeight="1">
      <c r="A99" s="21">
        <v>425114</v>
      </c>
      <c r="B99" s="22" t="s">
        <v>116</v>
      </c>
      <c r="C99" s="51">
        <v>300</v>
      </c>
      <c r="D99" s="51">
        <v>0</v>
      </c>
      <c r="E99" s="58">
        <f t="shared" si="2"/>
        <v>0</v>
      </c>
      <c r="F99" s="32">
        <v>300</v>
      </c>
      <c r="G99" s="32">
        <v>0</v>
      </c>
      <c r="H99" s="58">
        <f t="shared" si="3"/>
        <v>0</v>
      </c>
    </row>
    <row r="100" spans="1:8" ht="21" customHeight="1">
      <c r="A100" s="21">
        <v>425115</v>
      </c>
      <c r="B100" s="21" t="s">
        <v>155</v>
      </c>
      <c r="C100" s="51">
        <v>360</v>
      </c>
      <c r="D100" s="51">
        <v>14</v>
      </c>
      <c r="E100" s="58">
        <f t="shared" si="2"/>
        <v>3.888888888888889</v>
      </c>
      <c r="F100" s="32">
        <v>430</v>
      </c>
      <c r="G100" s="32">
        <v>30</v>
      </c>
      <c r="H100" s="58">
        <f t="shared" si="3"/>
        <v>6.976744186046512</v>
      </c>
    </row>
    <row r="101" spans="1:8" ht="21" customHeight="1">
      <c r="A101" s="21">
        <v>425116</v>
      </c>
      <c r="B101" s="78" t="s">
        <v>180</v>
      </c>
      <c r="C101" s="32">
        <v>399</v>
      </c>
      <c r="D101" s="32">
        <v>39</v>
      </c>
      <c r="E101" s="58">
        <f t="shared" si="2"/>
        <v>9.774436090225564</v>
      </c>
      <c r="F101" s="32">
        <v>360</v>
      </c>
      <c r="G101" s="32">
        <v>0</v>
      </c>
      <c r="H101" s="58">
        <f t="shared" si="3"/>
        <v>0</v>
      </c>
    </row>
    <row r="102" spans="1:8" ht="21" customHeight="1">
      <c r="A102" s="21">
        <v>425117</v>
      </c>
      <c r="B102" s="78" t="s">
        <v>179</v>
      </c>
      <c r="C102" s="32">
        <v>300</v>
      </c>
      <c r="D102" s="32">
        <v>0</v>
      </c>
      <c r="E102" s="58">
        <f t="shared" si="2"/>
        <v>0</v>
      </c>
      <c r="F102" s="32">
        <v>400</v>
      </c>
      <c r="G102" s="32">
        <v>0</v>
      </c>
      <c r="H102" s="58">
        <f t="shared" si="3"/>
        <v>0</v>
      </c>
    </row>
    <row r="103" spans="1:8" ht="21" customHeight="1">
      <c r="A103" s="21">
        <v>425118</v>
      </c>
      <c r="B103" s="78" t="s">
        <v>74</v>
      </c>
      <c r="C103" s="32">
        <v>369</v>
      </c>
      <c r="D103" s="32">
        <v>9</v>
      </c>
      <c r="E103" s="58">
        <f t="shared" si="2"/>
        <v>2.4390243902439024</v>
      </c>
      <c r="F103" s="32">
        <v>360</v>
      </c>
      <c r="G103" s="32">
        <v>0</v>
      </c>
      <c r="H103" s="58">
        <f t="shared" si="3"/>
        <v>0</v>
      </c>
    </row>
    <row r="104" spans="1:8" ht="21" customHeight="1">
      <c r="A104" s="21">
        <v>425119</v>
      </c>
      <c r="B104" s="77" t="s">
        <v>223</v>
      </c>
      <c r="C104" s="32">
        <v>540</v>
      </c>
      <c r="D104" s="32">
        <v>0</v>
      </c>
      <c r="E104" s="58">
        <f t="shared" si="2"/>
        <v>0</v>
      </c>
      <c r="F104" s="32">
        <v>490</v>
      </c>
      <c r="G104" s="32">
        <v>0</v>
      </c>
      <c r="H104" s="58">
        <f t="shared" si="3"/>
        <v>0</v>
      </c>
    </row>
    <row r="105" spans="1:8" ht="21" customHeight="1">
      <c r="A105" s="21">
        <v>425211</v>
      </c>
      <c r="B105" s="78" t="s">
        <v>161</v>
      </c>
      <c r="C105" s="32">
        <v>746</v>
      </c>
      <c r="D105" s="32">
        <v>157</v>
      </c>
      <c r="E105" s="58">
        <f t="shared" si="2"/>
        <v>21.0455764075067</v>
      </c>
      <c r="F105" s="32">
        <v>490</v>
      </c>
      <c r="G105" s="32">
        <v>94</v>
      </c>
      <c r="H105" s="58">
        <f t="shared" si="3"/>
        <v>19.183673469387756</v>
      </c>
    </row>
    <row r="106" spans="1:8" ht="21" customHeight="1">
      <c r="A106" s="21">
        <v>425213</v>
      </c>
      <c r="B106" s="77" t="s">
        <v>226</v>
      </c>
      <c r="C106" s="32">
        <v>180</v>
      </c>
      <c r="D106" s="32">
        <v>10</v>
      </c>
      <c r="E106" s="58">
        <f t="shared" si="2"/>
        <v>5.555555555555555</v>
      </c>
      <c r="F106" s="32">
        <v>0</v>
      </c>
      <c r="G106" s="32">
        <v>0</v>
      </c>
      <c r="H106" s="58" t="e">
        <f t="shared" si="3"/>
        <v>#DIV/0!</v>
      </c>
    </row>
    <row r="107" spans="1:8" s="82" customFormat="1" ht="21" customHeight="1">
      <c r="A107" s="79">
        <v>425221</v>
      </c>
      <c r="B107" s="80" t="s">
        <v>176</v>
      </c>
      <c r="C107" s="81">
        <v>300</v>
      </c>
      <c r="D107" s="81">
        <v>0</v>
      </c>
      <c r="E107" s="58">
        <f t="shared" si="2"/>
        <v>0</v>
      </c>
      <c r="F107" s="81">
        <v>200</v>
      </c>
      <c r="G107" s="81">
        <v>0</v>
      </c>
      <c r="H107" s="58">
        <f t="shared" si="3"/>
        <v>0</v>
      </c>
    </row>
    <row r="108" spans="1:8" s="82" customFormat="1" ht="21" customHeight="1">
      <c r="A108" s="79">
        <v>425222</v>
      </c>
      <c r="B108" s="83" t="s">
        <v>224</v>
      </c>
      <c r="C108" s="81">
        <v>211</v>
      </c>
      <c r="D108" s="84">
        <v>6</v>
      </c>
      <c r="E108" s="58">
        <f t="shared" si="2"/>
        <v>2.843601895734597</v>
      </c>
      <c r="F108" s="81">
        <v>204</v>
      </c>
      <c r="G108" s="81">
        <v>0</v>
      </c>
      <c r="H108" s="58">
        <f t="shared" si="3"/>
        <v>0</v>
      </c>
    </row>
    <row r="109" spans="1:8" ht="21" customHeight="1">
      <c r="A109" s="21">
        <v>425223</v>
      </c>
      <c r="B109" s="78" t="s">
        <v>184</v>
      </c>
      <c r="C109" s="32">
        <v>240</v>
      </c>
      <c r="D109" s="32">
        <v>0</v>
      </c>
      <c r="E109" s="58">
        <f t="shared" si="2"/>
        <v>0</v>
      </c>
      <c r="F109" s="32">
        <v>240</v>
      </c>
      <c r="G109" s="32">
        <v>41</v>
      </c>
      <c r="H109" s="58">
        <f t="shared" si="3"/>
        <v>17.083333333333332</v>
      </c>
    </row>
    <row r="110" spans="1:8" ht="21" customHeight="1">
      <c r="A110" s="21">
        <v>425225</v>
      </c>
      <c r="B110" s="21" t="s">
        <v>177</v>
      </c>
      <c r="C110" s="51">
        <v>120</v>
      </c>
      <c r="D110" s="51">
        <v>0</v>
      </c>
      <c r="E110" s="58">
        <f t="shared" si="2"/>
        <v>0</v>
      </c>
      <c r="F110" s="32">
        <v>131</v>
      </c>
      <c r="G110" s="32">
        <v>0</v>
      </c>
      <c r="H110" s="58">
        <f t="shared" si="3"/>
        <v>0</v>
      </c>
    </row>
    <row r="111" spans="1:8" ht="21" customHeight="1">
      <c r="A111" s="21">
        <v>425227</v>
      </c>
      <c r="B111" s="21" t="s">
        <v>178</v>
      </c>
      <c r="C111" s="51">
        <v>120</v>
      </c>
      <c r="D111" s="51">
        <v>0</v>
      </c>
      <c r="E111" s="58">
        <f t="shared" si="2"/>
        <v>0</v>
      </c>
      <c r="F111" s="32">
        <v>120</v>
      </c>
      <c r="G111" s="32">
        <v>0</v>
      </c>
      <c r="H111" s="58">
        <f t="shared" si="3"/>
        <v>0</v>
      </c>
    </row>
    <row r="112" spans="1:8" ht="21" customHeight="1">
      <c r="A112" s="21">
        <v>425229</v>
      </c>
      <c r="B112" s="21" t="s">
        <v>115</v>
      </c>
      <c r="C112" s="51">
        <v>483</v>
      </c>
      <c r="D112" s="51">
        <v>2</v>
      </c>
      <c r="E112" s="58">
        <f t="shared" si="2"/>
        <v>0.4140786749482402</v>
      </c>
      <c r="F112" s="32">
        <v>597</v>
      </c>
      <c r="G112" s="32">
        <v>0</v>
      </c>
      <c r="H112" s="58">
        <f t="shared" si="3"/>
        <v>0</v>
      </c>
    </row>
    <row r="113" spans="1:8" ht="21" customHeight="1">
      <c r="A113" s="23">
        <v>425251</v>
      </c>
      <c r="B113" s="21" t="s">
        <v>75</v>
      </c>
      <c r="C113" s="51">
        <v>360</v>
      </c>
      <c r="D113" s="51">
        <v>0</v>
      </c>
      <c r="E113" s="58">
        <f t="shared" si="2"/>
        <v>0</v>
      </c>
      <c r="F113" s="32">
        <v>0</v>
      </c>
      <c r="G113" s="32">
        <v>99</v>
      </c>
      <c r="H113" s="58" t="e">
        <f t="shared" si="3"/>
        <v>#DIV/0!</v>
      </c>
    </row>
    <row r="114" spans="1:8" ht="21" customHeight="1">
      <c r="A114" s="23">
        <v>425252</v>
      </c>
      <c r="B114" s="33" t="s">
        <v>222</v>
      </c>
      <c r="C114" s="51">
        <v>5317</v>
      </c>
      <c r="D114" s="51">
        <v>223</v>
      </c>
      <c r="E114" s="58">
        <f t="shared" si="2"/>
        <v>4.194094414143314</v>
      </c>
      <c r="F114" s="32">
        <v>5615</v>
      </c>
      <c r="G114" s="32">
        <v>327</v>
      </c>
      <c r="H114" s="58">
        <f t="shared" si="3"/>
        <v>5.823686553873553</v>
      </c>
    </row>
    <row r="115" spans="1:8" ht="21" customHeight="1">
      <c r="A115" s="21">
        <v>425253</v>
      </c>
      <c r="B115" s="21" t="s">
        <v>211</v>
      </c>
      <c r="C115" s="51">
        <v>2723</v>
      </c>
      <c r="D115" s="51">
        <v>211</v>
      </c>
      <c r="E115" s="58">
        <f t="shared" si="2"/>
        <v>7.748806463459419</v>
      </c>
      <c r="F115" s="32">
        <v>3586</v>
      </c>
      <c r="G115" s="32">
        <v>216</v>
      </c>
      <c r="H115" s="58">
        <f t="shared" si="3"/>
        <v>6.023424428332404</v>
      </c>
    </row>
    <row r="116" spans="1:8" ht="39.75" customHeight="1">
      <c r="A116" s="23">
        <v>425281</v>
      </c>
      <c r="B116" s="21" t="s">
        <v>76</v>
      </c>
      <c r="C116" s="51">
        <v>1012</v>
      </c>
      <c r="D116" s="51">
        <v>0</v>
      </c>
      <c r="E116" s="58">
        <f t="shared" si="2"/>
        <v>0</v>
      </c>
      <c r="F116" s="32">
        <v>1026</v>
      </c>
      <c r="G116" s="32">
        <v>33</v>
      </c>
      <c r="H116" s="58">
        <f t="shared" si="3"/>
        <v>3.216374269005848</v>
      </c>
    </row>
    <row r="117" spans="1:8" ht="21" customHeight="1">
      <c r="A117" s="21">
        <v>425291</v>
      </c>
      <c r="B117" s="33" t="s">
        <v>225</v>
      </c>
      <c r="C117" s="51">
        <v>480</v>
      </c>
      <c r="D117" s="51">
        <v>0</v>
      </c>
      <c r="E117" s="58">
        <f t="shared" si="2"/>
        <v>0</v>
      </c>
      <c r="F117" s="32">
        <v>551</v>
      </c>
      <c r="G117" s="32">
        <v>34</v>
      </c>
      <c r="H117" s="58">
        <f t="shared" si="3"/>
        <v>6.170598911070781</v>
      </c>
    </row>
    <row r="118" spans="1:8" ht="21" customHeight="1">
      <c r="A118" s="24">
        <v>426</v>
      </c>
      <c r="B118" s="20" t="s">
        <v>77</v>
      </c>
      <c r="C118" s="53">
        <f>SUM(C119:C160)</f>
        <v>1411916</v>
      </c>
      <c r="D118" s="53">
        <f>SUM(D119:D160)</f>
        <v>119308</v>
      </c>
      <c r="E118" s="58">
        <f t="shared" si="2"/>
        <v>8.450077766666006</v>
      </c>
      <c r="F118" s="35">
        <f>F119+F120+F121+F122+F123+F124+F125+F126+F127+F128+F129+F130+F131+F132+F133+F134+F135+F136+F138+F139+F140+F141+F142+F143+F144++F145+F146+F147+F148+F149+F150+F151+F152+F153+F154+F155+F156+F157+F158+F159+F160</f>
        <v>2434386</v>
      </c>
      <c r="G118" s="35">
        <f>G119+G120+G121+G122+G123+G124+G125+G126+G127+G128+G129+G130+G131+G132+G133+G134+G135+G136+G137+G138+G139+G140+G141+G142+G143+G144+G145+G146+G147+G148+G149+G150+G151+G152+G153+G154+G155+G156+G157+G158+G159+G160</f>
        <v>232719</v>
      </c>
      <c r="H118" s="58">
        <f t="shared" si="3"/>
        <v>9.559658985879807</v>
      </c>
    </row>
    <row r="119" spans="1:8" ht="21" customHeight="1">
      <c r="A119" s="21">
        <v>426111</v>
      </c>
      <c r="B119" s="21" t="s">
        <v>78</v>
      </c>
      <c r="C119" s="51">
        <v>3142</v>
      </c>
      <c r="D119" s="51">
        <v>800</v>
      </c>
      <c r="E119" s="58">
        <f t="shared" si="2"/>
        <v>25.46148949713558</v>
      </c>
      <c r="F119" s="32">
        <v>2936</v>
      </c>
      <c r="G119" s="32">
        <v>331</v>
      </c>
      <c r="H119" s="58">
        <f t="shared" si="3"/>
        <v>11.273841961852861</v>
      </c>
    </row>
    <row r="120" spans="1:8" ht="21" customHeight="1">
      <c r="A120" s="21">
        <v>426121</v>
      </c>
      <c r="B120" s="23" t="s">
        <v>212</v>
      </c>
      <c r="C120" s="51">
        <v>270</v>
      </c>
      <c r="D120" s="51">
        <v>50</v>
      </c>
      <c r="E120" s="58">
        <f t="shared" si="2"/>
        <v>18.51851851851852</v>
      </c>
      <c r="F120" s="32">
        <v>235</v>
      </c>
      <c r="G120" s="32">
        <v>47</v>
      </c>
      <c r="H120" s="58">
        <f t="shared" si="3"/>
        <v>20</v>
      </c>
    </row>
    <row r="121" spans="1:8" ht="21" customHeight="1">
      <c r="A121" s="21">
        <v>426124</v>
      </c>
      <c r="B121" s="21" t="s">
        <v>213</v>
      </c>
      <c r="C121" s="51">
        <v>240</v>
      </c>
      <c r="D121" s="51">
        <v>0</v>
      </c>
      <c r="E121" s="58">
        <f t="shared" si="2"/>
        <v>0</v>
      </c>
      <c r="F121" s="32">
        <v>428</v>
      </c>
      <c r="G121" s="32">
        <v>100</v>
      </c>
      <c r="H121" s="58">
        <f t="shared" si="3"/>
        <v>23.364485981308412</v>
      </c>
    </row>
    <row r="122" spans="1:8" ht="35.25" customHeight="1">
      <c r="A122" s="21">
        <v>426191</v>
      </c>
      <c r="B122" s="25" t="s">
        <v>187</v>
      </c>
      <c r="C122" s="51">
        <v>300</v>
      </c>
      <c r="D122" s="51">
        <v>0</v>
      </c>
      <c r="E122" s="58">
        <f t="shared" si="2"/>
        <v>0</v>
      </c>
      <c r="F122" s="32">
        <v>300</v>
      </c>
      <c r="G122" s="32">
        <v>22</v>
      </c>
      <c r="H122" s="58">
        <f t="shared" si="3"/>
        <v>7.333333333333333</v>
      </c>
    </row>
    <row r="123" spans="1:8" ht="21" customHeight="1">
      <c r="A123" s="21">
        <v>426211</v>
      </c>
      <c r="B123" s="21" t="s">
        <v>79</v>
      </c>
      <c r="C123" s="51">
        <v>60</v>
      </c>
      <c r="D123" s="51">
        <v>0</v>
      </c>
      <c r="E123" s="58">
        <f t="shared" si="2"/>
        <v>0</v>
      </c>
      <c r="F123" s="32">
        <v>60</v>
      </c>
      <c r="G123" s="32">
        <v>8</v>
      </c>
      <c r="H123" s="58">
        <f t="shared" si="3"/>
        <v>13.333333333333334</v>
      </c>
    </row>
    <row r="124" spans="1:8" ht="21" customHeight="1">
      <c r="A124" s="21">
        <v>426221</v>
      </c>
      <c r="B124" s="21" t="s">
        <v>153</v>
      </c>
      <c r="C124" s="51">
        <v>99</v>
      </c>
      <c r="D124" s="51">
        <v>0</v>
      </c>
      <c r="E124" s="58">
        <f t="shared" si="2"/>
        <v>0</v>
      </c>
      <c r="F124" s="32">
        <v>100</v>
      </c>
      <c r="G124" s="32">
        <v>0</v>
      </c>
      <c r="H124" s="58">
        <f t="shared" si="3"/>
        <v>0</v>
      </c>
    </row>
    <row r="125" spans="1:8" ht="21" customHeight="1">
      <c r="A125" s="21">
        <v>426311</v>
      </c>
      <c r="B125" s="21" t="s">
        <v>80</v>
      </c>
      <c r="C125" s="51">
        <v>504</v>
      </c>
      <c r="D125" s="51">
        <v>94</v>
      </c>
      <c r="E125" s="58">
        <f t="shared" si="2"/>
        <v>18.650793650793652</v>
      </c>
      <c r="F125" s="32">
        <v>318</v>
      </c>
      <c r="G125" s="32">
        <v>77</v>
      </c>
      <c r="H125" s="58">
        <f t="shared" si="3"/>
        <v>24.21383647798742</v>
      </c>
    </row>
    <row r="126" spans="1:8" ht="21" customHeight="1">
      <c r="A126" s="21">
        <v>426312</v>
      </c>
      <c r="B126" s="21" t="s">
        <v>139</v>
      </c>
      <c r="C126" s="51">
        <v>390</v>
      </c>
      <c r="D126" s="51">
        <v>0</v>
      </c>
      <c r="E126" s="58">
        <f t="shared" si="2"/>
        <v>0</v>
      </c>
      <c r="F126" s="32">
        <v>240</v>
      </c>
      <c r="G126" s="32">
        <v>0</v>
      </c>
      <c r="H126" s="58">
        <f t="shared" si="3"/>
        <v>0</v>
      </c>
    </row>
    <row r="127" spans="1:8" ht="21" customHeight="1">
      <c r="A127" s="21">
        <v>426411</v>
      </c>
      <c r="B127" s="21" t="s">
        <v>154</v>
      </c>
      <c r="C127" s="51">
        <v>2490</v>
      </c>
      <c r="D127" s="51">
        <v>500</v>
      </c>
      <c r="E127" s="58">
        <f t="shared" si="2"/>
        <v>20.080321285140563</v>
      </c>
      <c r="F127" s="32">
        <v>3192</v>
      </c>
      <c r="G127" s="32">
        <v>550</v>
      </c>
      <c r="H127" s="58">
        <f t="shared" si="3"/>
        <v>17.23057644110276</v>
      </c>
    </row>
    <row r="128" spans="1:8" ht="21" customHeight="1">
      <c r="A128" s="21">
        <v>426413</v>
      </c>
      <c r="B128" s="21" t="s">
        <v>81</v>
      </c>
      <c r="C128" s="51">
        <v>480</v>
      </c>
      <c r="D128" s="51">
        <v>0</v>
      </c>
      <c r="E128" s="58">
        <f t="shared" si="2"/>
        <v>0</v>
      </c>
      <c r="F128" s="32">
        <v>480</v>
      </c>
      <c r="G128" s="32">
        <v>0</v>
      </c>
      <c r="H128" s="58">
        <f t="shared" si="3"/>
        <v>0</v>
      </c>
    </row>
    <row r="129" spans="1:8" ht="21" customHeight="1">
      <c r="A129" s="21">
        <v>426491</v>
      </c>
      <c r="B129" s="21" t="s">
        <v>82</v>
      </c>
      <c r="C129" s="51">
        <v>480</v>
      </c>
      <c r="D129" s="51">
        <v>13</v>
      </c>
      <c r="E129" s="58">
        <f t="shared" si="2"/>
        <v>2.7083333333333335</v>
      </c>
      <c r="F129" s="32">
        <v>480</v>
      </c>
      <c r="G129" s="32">
        <v>0</v>
      </c>
      <c r="H129" s="58">
        <f t="shared" si="3"/>
        <v>0</v>
      </c>
    </row>
    <row r="130" spans="1:8" ht="21" customHeight="1">
      <c r="A130" s="21">
        <v>426531</v>
      </c>
      <c r="B130" s="23" t="s">
        <v>117</v>
      </c>
      <c r="C130" s="51">
        <v>240</v>
      </c>
      <c r="D130" s="51">
        <v>0</v>
      </c>
      <c r="E130" s="58">
        <f t="shared" si="2"/>
        <v>0</v>
      </c>
      <c r="F130" s="32">
        <v>250</v>
      </c>
      <c r="G130" s="32">
        <v>0</v>
      </c>
      <c r="H130" s="58">
        <f t="shared" si="3"/>
        <v>0</v>
      </c>
    </row>
    <row r="131" spans="1:8" ht="21" customHeight="1">
      <c r="A131" s="21">
        <v>426541</v>
      </c>
      <c r="B131" s="23" t="s">
        <v>118</v>
      </c>
      <c r="C131" s="51">
        <v>240</v>
      </c>
      <c r="D131" s="51">
        <v>0</v>
      </c>
      <c r="E131" s="58">
        <f t="shared" si="2"/>
        <v>0</v>
      </c>
      <c r="F131" s="32">
        <v>250</v>
      </c>
      <c r="G131" s="32">
        <v>113</v>
      </c>
      <c r="H131" s="58">
        <f t="shared" si="3"/>
        <v>45.2</v>
      </c>
    </row>
    <row r="132" spans="1:8" ht="35.25" customHeight="1">
      <c r="A132" s="21">
        <v>426591</v>
      </c>
      <c r="B132" s="23" t="s">
        <v>140</v>
      </c>
      <c r="C132" s="51">
        <v>351</v>
      </c>
      <c r="D132" s="51">
        <v>79</v>
      </c>
      <c r="E132" s="58">
        <f aca="true" t="shared" si="4" ref="E132:E195">D132/C132*100</f>
        <v>22.507122507122507</v>
      </c>
      <c r="F132" s="32">
        <v>336</v>
      </c>
      <c r="G132" s="32">
        <v>17</v>
      </c>
      <c r="H132" s="58">
        <f aca="true" t="shared" si="5" ref="H132:H195">G132/F132*100</f>
        <v>5.059523809523809</v>
      </c>
    </row>
    <row r="133" spans="1:8" ht="21" customHeight="1">
      <c r="A133" s="21">
        <v>426711</v>
      </c>
      <c r="B133" s="21" t="s">
        <v>141</v>
      </c>
      <c r="C133" s="51">
        <v>2451</v>
      </c>
      <c r="D133" s="51">
        <v>50</v>
      </c>
      <c r="E133" s="58">
        <f t="shared" si="4"/>
        <v>2.039983680130559</v>
      </c>
      <c r="F133" s="32">
        <v>3352</v>
      </c>
      <c r="G133" s="32">
        <v>305</v>
      </c>
      <c r="H133" s="58">
        <f t="shared" si="5"/>
        <v>9.099045346062052</v>
      </c>
    </row>
    <row r="134" spans="1:8" ht="21" customHeight="1">
      <c r="A134" s="21">
        <v>4267111</v>
      </c>
      <c r="B134" s="21" t="s">
        <v>142</v>
      </c>
      <c r="C134" s="51">
        <v>2566</v>
      </c>
      <c r="D134" s="51">
        <v>132</v>
      </c>
      <c r="E134" s="58">
        <f t="shared" si="4"/>
        <v>5.144193296960249</v>
      </c>
      <c r="F134" s="32">
        <v>2136</v>
      </c>
      <c r="G134" s="32">
        <v>91</v>
      </c>
      <c r="H134" s="58">
        <f t="shared" si="5"/>
        <v>4.260299625468165</v>
      </c>
    </row>
    <row r="135" spans="1:8" ht="21" customHeight="1">
      <c r="A135" s="21">
        <v>4267112</v>
      </c>
      <c r="B135" s="21" t="s">
        <v>83</v>
      </c>
      <c r="C135" s="51">
        <v>1200</v>
      </c>
      <c r="D135" s="51">
        <v>62</v>
      </c>
      <c r="E135" s="58">
        <f t="shared" si="4"/>
        <v>5.166666666666667</v>
      </c>
      <c r="F135" s="32">
        <v>600</v>
      </c>
      <c r="G135" s="32">
        <v>0</v>
      </c>
      <c r="H135" s="58">
        <f t="shared" si="5"/>
        <v>0</v>
      </c>
    </row>
    <row r="136" spans="1:8" ht="21" customHeight="1">
      <c r="A136" s="21">
        <v>426721</v>
      </c>
      <c r="B136" s="23" t="s">
        <v>119</v>
      </c>
      <c r="C136" s="51">
        <v>23584</v>
      </c>
      <c r="D136" s="51">
        <v>2905</v>
      </c>
      <c r="E136" s="58">
        <f t="shared" si="4"/>
        <v>12.317672998643147</v>
      </c>
      <c r="F136" s="32">
        <v>30248</v>
      </c>
      <c r="G136" s="32">
        <v>3918</v>
      </c>
      <c r="H136" s="58">
        <f t="shared" si="5"/>
        <v>12.952922507273207</v>
      </c>
    </row>
    <row r="137" spans="1:8" ht="21" customHeight="1">
      <c r="A137" s="21">
        <v>426731</v>
      </c>
      <c r="B137" s="23" t="s">
        <v>207</v>
      </c>
      <c r="C137" s="51">
        <v>1331552</v>
      </c>
      <c r="D137" s="51">
        <v>111527</v>
      </c>
      <c r="E137" s="58">
        <f t="shared" si="4"/>
        <v>8.37571495518012</v>
      </c>
      <c r="F137" s="32">
        <v>0</v>
      </c>
      <c r="G137" s="32">
        <v>0</v>
      </c>
      <c r="H137" s="58" t="e">
        <f t="shared" si="5"/>
        <v>#DIV/0!</v>
      </c>
    </row>
    <row r="138" spans="1:8" ht="21" customHeight="1">
      <c r="A138" s="21">
        <v>426741</v>
      </c>
      <c r="B138" s="23" t="s">
        <v>120</v>
      </c>
      <c r="C138" s="51">
        <v>14777</v>
      </c>
      <c r="D138" s="51">
        <v>764</v>
      </c>
      <c r="E138" s="58">
        <f t="shared" si="4"/>
        <v>5.170196927657847</v>
      </c>
      <c r="F138" s="32">
        <v>21506</v>
      </c>
      <c r="G138" s="32">
        <v>1604</v>
      </c>
      <c r="H138" s="58">
        <f t="shared" si="5"/>
        <v>7.458383706872501</v>
      </c>
    </row>
    <row r="139" spans="1:8" ht="33.75" customHeight="1">
      <c r="A139" s="21">
        <v>426751</v>
      </c>
      <c r="B139" s="88" t="s">
        <v>207</v>
      </c>
      <c r="C139" s="51">
        <v>24</v>
      </c>
      <c r="D139" s="51">
        <v>0</v>
      </c>
      <c r="E139" s="58">
        <f t="shared" si="4"/>
        <v>0</v>
      </c>
      <c r="F139" s="32">
        <v>2337439</v>
      </c>
      <c r="G139" s="32">
        <v>223902</v>
      </c>
      <c r="H139" s="58">
        <f t="shared" si="5"/>
        <v>9.578945161777485</v>
      </c>
    </row>
    <row r="140" spans="1:8" ht="21" customHeight="1">
      <c r="A140" s="21">
        <v>4267511</v>
      </c>
      <c r="B140" s="23" t="s">
        <v>158</v>
      </c>
      <c r="C140" s="51"/>
      <c r="D140" s="51"/>
      <c r="E140" s="58" t="e">
        <f t="shared" si="4"/>
        <v>#DIV/0!</v>
      </c>
      <c r="F140" s="32">
        <v>30</v>
      </c>
      <c r="G140" s="32">
        <v>0</v>
      </c>
      <c r="H140" s="58">
        <f t="shared" si="5"/>
        <v>0</v>
      </c>
    </row>
    <row r="141" spans="1:8" ht="33" customHeight="1">
      <c r="A141" s="21">
        <v>426791</v>
      </c>
      <c r="B141" s="23" t="s">
        <v>143</v>
      </c>
      <c r="C141" s="51">
        <v>3051</v>
      </c>
      <c r="D141" s="51">
        <v>542</v>
      </c>
      <c r="E141" s="58">
        <f t="shared" si="4"/>
        <v>17.764667322189446</v>
      </c>
      <c r="F141" s="32">
        <v>2709</v>
      </c>
      <c r="G141" s="32">
        <v>93</v>
      </c>
      <c r="H141" s="58">
        <f t="shared" si="5"/>
        <v>3.433001107419712</v>
      </c>
    </row>
    <row r="142" spans="1:8" ht="21" customHeight="1">
      <c r="A142" s="21">
        <v>4267911</v>
      </c>
      <c r="B142" s="21" t="s">
        <v>144</v>
      </c>
      <c r="C142" s="51">
        <v>2330</v>
      </c>
      <c r="D142" s="51">
        <v>146</v>
      </c>
      <c r="E142" s="58">
        <f t="shared" si="4"/>
        <v>6.266094420600858</v>
      </c>
      <c r="F142" s="32">
        <v>2660</v>
      </c>
      <c r="G142" s="32">
        <v>0</v>
      </c>
      <c r="H142" s="58">
        <f t="shared" si="5"/>
        <v>0</v>
      </c>
    </row>
    <row r="143" spans="1:8" ht="21" customHeight="1">
      <c r="A143" s="21">
        <v>4267912</v>
      </c>
      <c r="B143" s="21" t="s">
        <v>145</v>
      </c>
      <c r="C143" s="51">
        <v>960</v>
      </c>
      <c r="D143" s="51">
        <v>0</v>
      </c>
      <c r="E143" s="58">
        <f t="shared" si="4"/>
        <v>0</v>
      </c>
      <c r="F143" s="32">
        <v>960</v>
      </c>
      <c r="G143" s="32">
        <v>0</v>
      </c>
      <c r="H143" s="58">
        <f t="shared" si="5"/>
        <v>0</v>
      </c>
    </row>
    <row r="144" spans="1:8" ht="21" customHeight="1">
      <c r="A144" s="21">
        <v>4267913</v>
      </c>
      <c r="B144" s="21" t="s">
        <v>133</v>
      </c>
      <c r="C144" s="51">
        <v>720</v>
      </c>
      <c r="D144" s="51">
        <v>45</v>
      </c>
      <c r="E144" s="58">
        <f t="shared" si="4"/>
        <v>6.25</v>
      </c>
      <c r="F144" s="32">
        <v>520</v>
      </c>
      <c r="G144" s="32">
        <v>40</v>
      </c>
      <c r="H144" s="58">
        <f t="shared" si="5"/>
        <v>7.6923076923076925</v>
      </c>
    </row>
    <row r="145" spans="1:8" ht="21" customHeight="1">
      <c r="A145" s="21">
        <v>4267914</v>
      </c>
      <c r="B145" s="21" t="s">
        <v>84</v>
      </c>
      <c r="C145" s="51">
        <v>1258</v>
      </c>
      <c r="D145" s="51">
        <v>56</v>
      </c>
      <c r="E145" s="58">
        <f t="shared" si="4"/>
        <v>4.451510333863275</v>
      </c>
      <c r="F145" s="32">
        <v>1238</v>
      </c>
      <c r="G145" s="32">
        <v>40</v>
      </c>
      <c r="H145" s="58">
        <f t="shared" si="5"/>
        <v>3.231017770597738</v>
      </c>
    </row>
    <row r="146" spans="1:8" ht="21" customHeight="1">
      <c r="A146" s="21">
        <v>4267915</v>
      </c>
      <c r="B146" s="21" t="s">
        <v>146</v>
      </c>
      <c r="C146" s="51">
        <v>480</v>
      </c>
      <c r="D146" s="51">
        <v>0</v>
      </c>
      <c r="E146" s="58">
        <f t="shared" si="4"/>
        <v>0</v>
      </c>
      <c r="F146" s="32">
        <v>674</v>
      </c>
      <c r="G146" s="32">
        <v>109</v>
      </c>
      <c r="H146" s="58">
        <f t="shared" si="5"/>
        <v>16.172106824925816</v>
      </c>
    </row>
    <row r="147" spans="1:8" ht="21" customHeight="1">
      <c r="A147" s="21">
        <v>4267916</v>
      </c>
      <c r="B147" s="21" t="s">
        <v>147</v>
      </c>
      <c r="C147" s="51">
        <v>4942</v>
      </c>
      <c r="D147" s="51">
        <v>637</v>
      </c>
      <c r="E147" s="58">
        <f t="shared" si="4"/>
        <v>12.889518413597735</v>
      </c>
      <c r="F147" s="32">
        <v>5444</v>
      </c>
      <c r="G147" s="32">
        <v>58</v>
      </c>
      <c r="H147" s="58">
        <f t="shared" si="5"/>
        <v>1.0653930933137399</v>
      </c>
    </row>
    <row r="148" spans="1:8" ht="21" customHeight="1">
      <c r="A148" s="21">
        <v>4267917</v>
      </c>
      <c r="B148" s="21" t="s">
        <v>148</v>
      </c>
      <c r="C148" s="51">
        <v>6235</v>
      </c>
      <c r="D148" s="51">
        <v>376</v>
      </c>
      <c r="E148" s="58">
        <f t="shared" si="4"/>
        <v>6.030473135525261</v>
      </c>
      <c r="F148" s="32">
        <v>8046</v>
      </c>
      <c r="G148" s="32">
        <v>786</v>
      </c>
      <c r="H148" s="58">
        <f t="shared" si="5"/>
        <v>9.768829231916481</v>
      </c>
    </row>
    <row r="149" spans="1:8" ht="21" customHeight="1">
      <c r="A149" s="21">
        <v>426811</v>
      </c>
      <c r="B149" s="21" t="s">
        <v>181</v>
      </c>
      <c r="C149" s="51">
        <v>1057</v>
      </c>
      <c r="D149" s="51">
        <v>67</v>
      </c>
      <c r="E149" s="58">
        <f t="shared" si="4"/>
        <v>6.338694418164617</v>
      </c>
      <c r="F149" s="32">
        <v>1305</v>
      </c>
      <c r="G149" s="32">
        <v>49</v>
      </c>
      <c r="H149" s="58">
        <f t="shared" si="5"/>
        <v>3.7547892720306515</v>
      </c>
    </row>
    <row r="150" spans="1:8" ht="33.75" customHeight="1">
      <c r="A150" s="21">
        <v>426812</v>
      </c>
      <c r="B150" s="23" t="s">
        <v>123</v>
      </c>
      <c r="C150" s="51">
        <v>180</v>
      </c>
      <c r="D150" s="51">
        <v>0</v>
      </c>
      <c r="E150" s="58">
        <f t="shared" si="4"/>
        <v>0</v>
      </c>
      <c r="F150" s="32">
        <v>200</v>
      </c>
      <c r="G150" s="32">
        <v>0</v>
      </c>
      <c r="H150" s="58">
        <f t="shared" si="5"/>
        <v>0</v>
      </c>
    </row>
    <row r="151" spans="1:8" ht="21" customHeight="1">
      <c r="A151" s="21">
        <v>426819</v>
      </c>
      <c r="B151" s="23" t="s">
        <v>150</v>
      </c>
      <c r="C151" s="51">
        <v>180</v>
      </c>
      <c r="D151" s="51">
        <v>0</v>
      </c>
      <c r="E151" s="58">
        <f t="shared" si="4"/>
        <v>0</v>
      </c>
      <c r="F151" s="32">
        <v>203</v>
      </c>
      <c r="G151" s="32">
        <v>23</v>
      </c>
      <c r="H151" s="58">
        <f t="shared" si="5"/>
        <v>11.330049261083744</v>
      </c>
    </row>
    <row r="152" spans="1:8" ht="21" customHeight="1">
      <c r="A152" s="21">
        <v>426821</v>
      </c>
      <c r="B152" s="26" t="s">
        <v>182</v>
      </c>
      <c r="C152" s="51">
        <v>761</v>
      </c>
      <c r="D152" s="51">
        <v>37</v>
      </c>
      <c r="E152" s="58">
        <f t="shared" si="4"/>
        <v>4.862023653088042</v>
      </c>
      <c r="F152" s="32">
        <v>802</v>
      </c>
      <c r="G152" s="32">
        <v>124</v>
      </c>
      <c r="H152" s="58">
        <f t="shared" si="5"/>
        <v>15.46134663341646</v>
      </c>
    </row>
    <row r="153" spans="1:8" ht="21" customHeight="1">
      <c r="A153" s="21">
        <v>426822</v>
      </c>
      <c r="B153" s="26" t="s">
        <v>149</v>
      </c>
      <c r="C153" s="51">
        <v>1213</v>
      </c>
      <c r="D153" s="51">
        <v>42</v>
      </c>
      <c r="E153" s="58">
        <f t="shared" si="4"/>
        <v>3.4624896949711457</v>
      </c>
      <c r="F153" s="32">
        <v>1590</v>
      </c>
      <c r="G153" s="32">
        <v>153</v>
      </c>
      <c r="H153" s="58">
        <f t="shared" si="5"/>
        <v>9.622641509433963</v>
      </c>
    </row>
    <row r="154" spans="1:8" ht="21" customHeight="1">
      <c r="A154" s="21">
        <v>426829</v>
      </c>
      <c r="B154" s="26" t="s">
        <v>217</v>
      </c>
      <c r="C154" s="51">
        <v>100</v>
      </c>
      <c r="D154" s="51">
        <v>0</v>
      </c>
      <c r="E154" s="58">
        <f t="shared" si="4"/>
        <v>0</v>
      </c>
      <c r="F154" s="32">
        <v>100</v>
      </c>
      <c r="G154" s="32">
        <v>7</v>
      </c>
      <c r="H154" s="58">
        <f t="shared" si="5"/>
        <v>7.000000000000001</v>
      </c>
    </row>
    <row r="155" spans="1:8" ht="21" customHeight="1">
      <c r="A155" s="21">
        <v>426911</v>
      </c>
      <c r="B155" s="21" t="s">
        <v>190</v>
      </c>
      <c r="C155" s="51">
        <v>478</v>
      </c>
      <c r="D155" s="51">
        <v>91</v>
      </c>
      <c r="E155" s="58">
        <f t="shared" si="4"/>
        <v>19.03765690376569</v>
      </c>
      <c r="F155" s="32">
        <v>416</v>
      </c>
      <c r="G155" s="32">
        <v>49</v>
      </c>
      <c r="H155" s="58">
        <f t="shared" si="5"/>
        <v>11.778846153846153</v>
      </c>
    </row>
    <row r="156" spans="1:8" ht="33.75" customHeight="1">
      <c r="A156" s="21">
        <v>426912</v>
      </c>
      <c r="B156" s="23" t="s">
        <v>121</v>
      </c>
      <c r="C156" s="51">
        <v>390</v>
      </c>
      <c r="D156" s="51">
        <v>14</v>
      </c>
      <c r="E156" s="58">
        <f t="shared" si="4"/>
        <v>3.5897435897435894</v>
      </c>
      <c r="F156" s="32">
        <v>466</v>
      </c>
      <c r="G156" s="32">
        <v>0</v>
      </c>
      <c r="H156" s="58">
        <f t="shared" si="5"/>
        <v>0</v>
      </c>
    </row>
    <row r="157" spans="1:8" ht="21" customHeight="1">
      <c r="A157" s="21">
        <v>426913</v>
      </c>
      <c r="B157" s="23" t="s">
        <v>124</v>
      </c>
      <c r="C157" s="51">
        <v>390</v>
      </c>
      <c r="D157" s="51">
        <v>4</v>
      </c>
      <c r="E157" s="58">
        <f t="shared" si="4"/>
        <v>1.0256410256410255</v>
      </c>
      <c r="F157" s="32">
        <v>350</v>
      </c>
      <c r="G157" s="32">
        <v>5</v>
      </c>
      <c r="H157" s="58">
        <f t="shared" si="5"/>
        <v>1.4285714285714286</v>
      </c>
    </row>
    <row r="158" spans="1:8" ht="21" customHeight="1">
      <c r="A158" s="21">
        <v>426914</v>
      </c>
      <c r="B158" s="23" t="s">
        <v>122</v>
      </c>
      <c r="C158" s="51">
        <v>72</v>
      </c>
      <c r="D158" s="51">
        <v>0</v>
      </c>
      <c r="E158" s="58">
        <f t="shared" si="4"/>
        <v>0</v>
      </c>
      <c r="F158" s="32">
        <v>70</v>
      </c>
      <c r="G158" s="32">
        <v>0</v>
      </c>
      <c r="H158" s="58">
        <f t="shared" si="5"/>
        <v>0</v>
      </c>
    </row>
    <row r="159" spans="1:8" ht="21" customHeight="1">
      <c r="A159" s="21">
        <v>426915</v>
      </c>
      <c r="B159" s="23" t="s">
        <v>191</v>
      </c>
      <c r="C159" s="51">
        <v>390</v>
      </c>
      <c r="D159" s="51">
        <v>133</v>
      </c>
      <c r="E159" s="58">
        <f t="shared" si="4"/>
        <v>34.1025641025641</v>
      </c>
      <c r="F159" s="32">
        <v>400</v>
      </c>
      <c r="G159" s="32">
        <v>4</v>
      </c>
      <c r="H159" s="58">
        <f t="shared" si="5"/>
        <v>1</v>
      </c>
    </row>
    <row r="160" spans="1:8" ht="21" customHeight="1">
      <c r="A160" s="21">
        <v>426919</v>
      </c>
      <c r="B160" s="23" t="s">
        <v>151</v>
      </c>
      <c r="C160" s="51">
        <v>1289</v>
      </c>
      <c r="D160" s="51">
        <v>142</v>
      </c>
      <c r="E160" s="58">
        <f t="shared" si="4"/>
        <v>11.016291698991466</v>
      </c>
      <c r="F160" s="32">
        <v>1317</v>
      </c>
      <c r="G160" s="32">
        <v>94</v>
      </c>
      <c r="H160" s="58">
        <f t="shared" si="5"/>
        <v>7.137433561123766</v>
      </c>
    </row>
    <row r="161" spans="1:8" ht="21" customHeight="1">
      <c r="A161" s="24">
        <v>44</v>
      </c>
      <c r="B161" s="20" t="s">
        <v>85</v>
      </c>
      <c r="C161" s="53">
        <f>C162</f>
        <v>400</v>
      </c>
      <c r="D161" s="53">
        <f>D162</f>
        <v>5</v>
      </c>
      <c r="E161" s="58">
        <f t="shared" si="4"/>
        <v>1.25</v>
      </c>
      <c r="F161" s="35">
        <f>F162</f>
        <v>550</v>
      </c>
      <c r="G161" s="35">
        <f>G162</f>
        <v>0</v>
      </c>
      <c r="H161" s="58">
        <f t="shared" si="5"/>
        <v>0</v>
      </c>
    </row>
    <row r="162" spans="1:8" ht="21" customHeight="1">
      <c r="A162" s="24">
        <v>444</v>
      </c>
      <c r="B162" s="20" t="s">
        <v>86</v>
      </c>
      <c r="C162" s="53">
        <f>C163+C164</f>
        <v>400</v>
      </c>
      <c r="D162" s="53">
        <f>D163+D164</f>
        <v>5</v>
      </c>
      <c r="E162" s="58">
        <f t="shared" si="4"/>
        <v>1.25</v>
      </c>
      <c r="F162" s="35">
        <f>F163+F164</f>
        <v>550</v>
      </c>
      <c r="G162" s="35">
        <f>G163+G164</f>
        <v>0</v>
      </c>
      <c r="H162" s="58">
        <f t="shared" si="5"/>
        <v>0</v>
      </c>
    </row>
    <row r="163" spans="1:8" ht="21" customHeight="1">
      <c r="A163" s="23">
        <v>444111</v>
      </c>
      <c r="B163" s="21" t="s">
        <v>87</v>
      </c>
      <c r="C163" s="51">
        <v>100</v>
      </c>
      <c r="D163" s="51">
        <v>2</v>
      </c>
      <c r="E163" s="58">
        <f t="shared" si="4"/>
        <v>2</v>
      </c>
      <c r="F163" s="32">
        <v>100</v>
      </c>
      <c r="G163" s="32">
        <v>0</v>
      </c>
      <c r="H163" s="58">
        <f t="shared" si="5"/>
        <v>0</v>
      </c>
    </row>
    <row r="164" spans="1:8" ht="21" customHeight="1">
      <c r="A164" s="23">
        <v>444211</v>
      </c>
      <c r="B164" s="21" t="s">
        <v>88</v>
      </c>
      <c r="C164" s="51">
        <v>300</v>
      </c>
      <c r="D164" s="51">
        <v>3</v>
      </c>
      <c r="E164" s="58">
        <f t="shared" si="4"/>
        <v>1</v>
      </c>
      <c r="F164" s="32">
        <v>450</v>
      </c>
      <c r="G164" s="32">
        <v>0</v>
      </c>
      <c r="H164" s="58">
        <f t="shared" si="5"/>
        <v>0</v>
      </c>
    </row>
    <row r="165" spans="1:8" ht="21" customHeight="1">
      <c r="A165" s="24">
        <v>48</v>
      </c>
      <c r="B165" s="20" t="s">
        <v>89</v>
      </c>
      <c r="C165" s="52">
        <f>C166+C173</f>
        <v>2745</v>
      </c>
      <c r="D165" s="52">
        <f>D166+D173</f>
        <v>25</v>
      </c>
      <c r="E165" s="58">
        <f t="shared" si="4"/>
        <v>0.9107468123861567</v>
      </c>
      <c r="F165" s="34">
        <f>F166+F173</f>
        <v>3000</v>
      </c>
      <c r="G165" s="34">
        <f>G166</f>
        <v>39</v>
      </c>
      <c r="H165" s="58">
        <f t="shared" si="5"/>
        <v>1.3</v>
      </c>
    </row>
    <row r="166" spans="1:8" ht="21" customHeight="1">
      <c r="A166" s="20">
        <v>482</v>
      </c>
      <c r="B166" s="20" t="s">
        <v>209</v>
      </c>
      <c r="C166" s="52">
        <f>SUM(C167:C172)</f>
        <v>1400</v>
      </c>
      <c r="D166" s="52">
        <f>SUM(D167:D172)</f>
        <v>25</v>
      </c>
      <c r="E166" s="58">
        <f t="shared" si="4"/>
        <v>1.7857142857142856</v>
      </c>
      <c r="F166" s="34">
        <f>F167+F168+F169+F170+F171+F172</f>
        <v>1500</v>
      </c>
      <c r="G166" s="34">
        <f>G167+G168+G169+G170+G171+G172</f>
        <v>39</v>
      </c>
      <c r="H166" s="58">
        <f t="shared" si="5"/>
        <v>2.6</v>
      </c>
    </row>
    <row r="167" spans="1:8" ht="21" customHeight="1">
      <c r="A167" s="23">
        <v>482141</v>
      </c>
      <c r="B167" s="21" t="s">
        <v>90</v>
      </c>
      <c r="C167" s="51">
        <v>200</v>
      </c>
      <c r="D167" s="51">
        <v>0</v>
      </c>
      <c r="E167" s="58">
        <f t="shared" si="4"/>
        <v>0</v>
      </c>
      <c r="F167" s="32">
        <v>100</v>
      </c>
      <c r="G167" s="32">
        <v>19</v>
      </c>
      <c r="H167" s="58">
        <f t="shared" si="5"/>
        <v>19</v>
      </c>
    </row>
    <row r="168" spans="1:8" ht="21" customHeight="1">
      <c r="A168" s="23">
        <v>482211</v>
      </c>
      <c r="B168" s="21" t="s">
        <v>91</v>
      </c>
      <c r="C168" s="51">
        <v>150</v>
      </c>
      <c r="D168" s="51">
        <v>4</v>
      </c>
      <c r="E168" s="58">
        <f t="shared" si="4"/>
        <v>2.666666666666667</v>
      </c>
      <c r="F168" s="32">
        <v>150</v>
      </c>
      <c r="G168" s="32">
        <v>6</v>
      </c>
      <c r="H168" s="58">
        <f t="shared" si="5"/>
        <v>4</v>
      </c>
    </row>
    <row r="169" spans="1:8" ht="21" customHeight="1">
      <c r="A169" s="23">
        <v>482241</v>
      </c>
      <c r="B169" s="21" t="s">
        <v>92</v>
      </c>
      <c r="C169" s="51">
        <v>100</v>
      </c>
      <c r="D169" s="51">
        <v>2</v>
      </c>
      <c r="E169" s="58">
        <f t="shared" si="4"/>
        <v>2</v>
      </c>
      <c r="F169" s="32">
        <v>100</v>
      </c>
      <c r="G169" s="32">
        <v>6</v>
      </c>
      <c r="H169" s="58">
        <f t="shared" si="5"/>
        <v>6</v>
      </c>
    </row>
    <row r="170" spans="1:8" ht="21" customHeight="1">
      <c r="A170" s="21">
        <v>482251</v>
      </c>
      <c r="B170" s="21" t="s">
        <v>93</v>
      </c>
      <c r="C170" s="51">
        <v>500</v>
      </c>
      <c r="D170" s="51">
        <v>19</v>
      </c>
      <c r="E170" s="58">
        <f t="shared" si="4"/>
        <v>3.8</v>
      </c>
      <c r="F170" s="32">
        <v>600</v>
      </c>
      <c r="G170" s="32">
        <v>0</v>
      </c>
      <c r="H170" s="58">
        <f t="shared" si="5"/>
        <v>0</v>
      </c>
    </row>
    <row r="171" spans="1:8" ht="21" customHeight="1">
      <c r="A171" s="21">
        <v>482294</v>
      </c>
      <c r="B171" s="21" t="s">
        <v>94</v>
      </c>
      <c r="C171" s="51">
        <v>400</v>
      </c>
      <c r="D171" s="51">
        <v>0</v>
      </c>
      <c r="E171" s="58">
        <f t="shared" si="4"/>
        <v>0</v>
      </c>
      <c r="F171" s="32">
        <v>500</v>
      </c>
      <c r="G171" s="32">
        <v>0</v>
      </c>
      <c r="H171" s="58">
        <f t="shared" si="5"/>
        <v>0</v>
      </c>
    </row>
    <row r="172" spans="1:8" ht="21" customHeight="1">
      <c r="A172" s="21">
        <v>482341</v>
      </c>
      <c r="B172" s="21" t="s">
        <v>95</v>
      </c>
      <c r="C172" s="51">
        <v>50</v>
      </c>
      <c r="D172" s="51">
        <v>0</v>
      </c>
      <c r="E172" s="58">
        <f t="shared" si="4"/>
        <v>0</v>
      </c>
      <c r="F172" s="32">
        <v>50</v>
      </c>
      <c r="G172" s="32">
        <v>8</v>
      </c>
      <c r="H172" s="58">
        <f t="shared" si="5"/>
        <v>16</v>
      </c>
    </row>
    <row r="173" spans="1:8" ht="34.5" customHeight="1">
      <c r="A173" s="24">
        <v>483</v>
      </c>
      <c r="B173" s="24" t="s">
        <v>127</v>
      </c>
      <c r="C173" s="52">
        <f>C174+C175+C176</f>
        <v>1345</v>
      </c>
      <c r="D173" s="52">
        <f>D174+D175+D176</f>
        <v>0</v>
      </c>
      <c r="E173" s="58">
        <f t="shared" si="4"/>
        <v>0</v>
      </c>
      <c r="F173" s="34">
        <f>F174+F175+F176</f>
        <v>1500</v>
      </c>
      <c r="G173" s="34">
        <f>G174+G175+G176</f>
        <v>0</v>
      </c>
      <c r="H173" s="58">
        <f t="shared" si="5"/>
        <v>0</v>
      </c>
    </row>
    <row r="174" spans="1:8" ht="21" customHeight="1">
      <c r="A174" s="21">
        <v>483111</v>
      </c>
      <c r="B174" s="21" t="s">
        <v>96</v>
      </c>
      <c r="C174" s="51">
        <v>100</v>
      </c>
      <c r="D174" s="51">
        <v>0</v>
      </c>
      <c r="E174" s="58">
        <f t="shared" si="4"/>
        <v>0</v>
      </c>
      <c r="F174" s="32">
        <v>100</v>
      </c>
      <c r="G174" s="32">
        <v>0</v>
      </c>
      <c r="H174" s="58">
        <f t="shared" si="5"/>
        <v>0</v>
      </c>
    </row>
    <row r="175" spans="1:8" ht="21" customHeight="1">
      <c r="A175" s="21">
        <v>483112</v>
      </c>
      <c r="B175" s="21" t="s">
        <v>112</v>
      </c>
      <c r="C175" s="51">
        <v>300</v>
      </c>
      <c r="D175" s="51">
        <v>0</v>
      </c>
      <c r="E175" s="58">
        <f t="shared" si="4"/>
        <v>0</v>
      </c>
      <c r="F175" s="32">
        <v>400</v>
      </c>
      <c r="G175" s="32">
        <v>0</v>
      </c>
      <c r="H175" s="58">
        <f t="shared" si="5"/>
        <v>0</v>
      </c>
    </row>
    <row r="176" spans="1:8" ht="21" customHeight="1">
      <c r="A176" s="21">
        <v>483113</v>
      </c>
      <c r="B176" s="21" t="s">
        <v>208</v>
      </c>
      <c r="C176" s="51">
        <v>945</v>
      </c>
      <c r="D176" s="51">
        <v>0</v>
      </c>
      <c r="E176" s="58">
        <f t="shared" si="4"/>
        <v>0</v>
      </c>
      <c r="F176" s="32">
        <v>1000</v>
      </c>
      <c r="G176" s="32">
        <v>0</v>
      </c>
      <c r="H176" s="58">
        <f t="shared" si="5"/>
        <v>0</v>
      </c>
    </row>
    <row r="177" spans="1:8" ht="21" customHeight="1">
      <c r="A177" s="20">
        <v>5</v>
      </c>
      <c r="B177" s="20" t="s">
        <v>97</v>
      </c>
      <c r="C177" s="53">
        <f>C178</f>
        <v>5339</v>
      </c>
      <c r="D177" s="53">
        <f>D178</f>
        <v>89</v>
      </c>
      <c r="E177" s="58">
        <f t="shared" si="4"/>
        <v>1.6669788349878252</v>
      </c>
      <c r="F177" s="35">
        <f>F178+F194</f>
        <v>9224</v>
      </c>
      <c r="G177" s="35">
        <f>G178</f>
        <v>0</v>
      </c>
      <c r="H177" s="58">
        <f t="shared" si="5"/>
        <v>0</v>
      </c>
    </row>
    <row r="178" spans="1:8" ht="21" customHeight="1">
      <c r="A178" s="20">
        <v>51</v>
      </c>
      <c r="B178" s="20" t="s">
        <v>98</v>
      </c>
      <c r="C178" s="53">
        <f>C179+C194</f>
        <v>5339</v>
      </c>
      <c r="D178" s="53">
        <f>D179+D194</f>
        <v>89</v>
      </c>
      <c r="E178" s="58">
        <f t="shared" si="4"/>
        <v>1.6669788349878252</v>
      </c>
      <c r="F178" s="35">
        <f>F179</f>
        <v>8724</v>
      </c>
      <c r="G178" s="35">
        <f>G179</f>
        <v>0</v>
      </c>
      <c r="H178" s="58">
        <f t="shared" si="5"/>
        <v>0</v>
      </c>
    </row>
    <row r="179" spans="1:8" ht="21" customHeight="1">
      <c r="A179" s="20">
        <v>512</v>
      </c>
      <c r="B179" s="20" t="s">
        <v>99</v>
      </c>
      <c r="C179" s="53">
        <f>SUM(C180:C193)</f>
        <v>5039</v>
      </c>
      <c r="D179" s="53">
        <f>SUM(D180:D193)</f>
        <v>89</v>
      </c>
      <c r="E179" s="58">
        <f t="shared" si="4"/>
        <v>1.766223457035126</v>
      </c>
      <c r="F179" s="35">
        <f>F180+F181+F182+F183+F184+F185+F186+F187+F188+F189+F190+F191+F192+F193</f>
        <v>8724</v>
      </c>
      <c r="G179" s="35">
        <f>G180+G181+G182+G183+G184+G185+G186+G187+G188+G189+G190+G191+G192+G193</f>
        <v>0</v>
      </c>
      <c r="H179" s="58">
        <f t="shared" si="5"/>
        <v>0</v>
      </c>
    </row>
    <row r="180" spans="1:8" ht="21" customHeight="1">
      <c r="A180" s="21">
        <v>512211</v>
      </c>
      <c r="B180" s="21" t="s">
        <v>100</v>
      </c>
      <c r="C180" s="51">
        <v>264</v>
      </c>
      <c r="D180" s="51">
        <v>0</v>
      </c>
      <c r="E180" s="58">
        <f t="shared" si="4"/>
        <v>0</v>
      </c>
      <c r="F180" s="32">
        <v>250</v>
      </c>
      <c r="G180" s="32">
        <v>0</v>
      </c>
      <c r="H180" s="58">
        <f t="shared" si="5"/>
        <v>0</v>
      </c>
    </row>
    <row r="181" spans="1:8" ht="21" customHeight="1">
      <c r="A181" s="21">
        <v>512212</v>
      </c>
      <c r="B181" s="21" t="s">
        <v>164</v>
      </c>
      <c r="C181" s="51">
        <v>252</v>
      </c>
      <c r="D181" s="51">
        <v>0</v>
      </c>
      <c r="E181" s="58">
        <f t="shared" si="4"/>
        <v>0</v>
      </c>
      <c r="F181" s="32">
        <v>260</v>
      </c>
      <c r="G181" s="32">
        <v>0</v>
      </c>
      <c r="H181" s="58">
        <f t="shared" si="5"/>
        <v>0</v>
      </c>
    </row>
    <row r="182" spans="1:8" ht="21" customHeight="1">
      <c r="A182" s="21">
        <v>512221</v>
      </c>
      <c r="B182" s="21" t="s">
        <v>101</v>
      </c>
      <c r="C182" s="51">
        <v>1020</v>
      </c>
      <c r="D182" s="51">
        <v>0</v>
      </c>
      <c r="E182" s="58">
        <f t="shared" si="4"/>
        <v>0</v>
      </c>
      <c r="F182" s="32">
        <v>2000</v>
      </c>
      <c r="G182" s="32">
        <v>0</v>
      </c>
      <c r="H182" s="58">
        <f t="shared" si="5"/>
        <v>0</v>
      </c>
    </row>
    <row r="183" spans="1:8" ht="21" customHeight="1">
      <c r="A183" s="21">
        <v>512222</v>
      </c>
      <c r="B183" s="21" t="s">
        <v>102</v>
      </c>
      <c r="C183" s="51">
        <v>510</v>
      </c>
      <c r="D183" s="51">
        <v>0</v>
      </c>
      <c r="E183" s="58">
        <f t="shared" si="4"/>
        <v>0</v>
      </c>
      <c r="F183" s="32">
        <v>490</v>
      </c>
      <c r="G183" s="32">
        <v>0</v>
      </c>
      <c r="H183" s="58">
        <f t="shared" si="5"/>
        <v>0</v>
      </c>
    </row>
    <row r="184" spans="1:8" ht="21" customHeight="1">
      <c r="A184" s="21">
        <v>512231</v>
      </c>
      <c r="B184" s="21" t="s">
        <v>103</v>
      </c>
      <c r="C184" s="51">
        <v>480</v>
      </c>
      <c r="D184" s="51">
        <v>0</v>
      </c>
      <c r="E184" s="58">
        <f t="shared" si="4"/>
        <v>0</v>
      </c>
      <c r="F184" s="32">
        <v>480</v>
      </c>
      <c r="G184" s="32">
        <v>0</v>
      </c>
      <c r="H184" s="58">
        <f t="shared" si="5"/>
        <v>0</v>
      </c>
    </row>
    <row r="185" spans="1:8" ht="21" customHeight="1">
      <c r="A185" s="21">
        <v>512232</v>
      </c>
      <c r="B185" s="21" t="s">
        <v>104</v>
      </c>
      <c r="C185" s="51">
        <v>48</v>
      </c>
      <c r="D185" s="51">
        <v>0</v>
      </c>
      <c r="E185" s="58">
        <f t="shared" si="4"/>
        <v>0</v>
      </c>
      <c r="F185" s="32">
        <v>50</v>
      </c>
      <c r="G185" s="32">
        <v>0</v>
      </c>
      <c r="H185" s="58">
        <f t="shared" si="5"/>
        <v>0</v>
      </c>
    </row>
    <row r="186" spans="1:8" ht="21" customHeight="1">
      <c r="A186" s="21">
        <v>512233</v>
      </c>
      <c r="B186" s="21" t="s">
        <v>105</v>
      </c>
      <c r="C186" s="51">
        <v>30</v>
      </c>
      <c r="D186" s="51">
        <v>0</v>
      </c>
      <c r="E186" s="58">
        <f t="shared" si="4"/>
        <v>0</v>
      </c>
      <c r="F186" s="32">
        <v>0</v>
      </c>
      <c r="G186" s="32">
        <v>0</v>
      </c>
      <c r="H186" s="58" t="e">
        <f t="shared" si="5"/>
        <v>#DIV/0!</v>
      </c>
    </row>
    <row r="187" spans="1:8" ht="21" customHeight="1">
      <c r="A187" s="21">
        <v>512251</v>
      </c>
      <c r="B187" s="21" t="s">
        <v>106</v>
      </c>
      <c r="C187" s="51">
        <v>204</v>
      </c>
      <c r="D187" s="51">
        <v>0</v>
      </c>
      <c r="E187" s="58">
        <f t="shared" si="4"/>
        <v>0</v>
      </c>
      <c r="F187" s="32">
        <v>200</v>
      </c>
      <c r="G187" s="32">
        <v>0</v>
      </c>
      <c r="H187" s="58">
        <f t="shared" si="5"/>
        <v>0</v>
      </c>
    </row>
    <row r="188" spans="1:8" ht="21" customHeight="1">
      <c r="A188" s="21">
        <v>5122511</v>
      </c>
      <c r="B188" s="22" t="s">
        <v>163</v>
      </c>
      <c r="C188" s="51">
        <v>480</v>
      </c>
      <c r="D188" s="51">
        <v>0</v>
      </c>
      <c r="E188" s="58">
        <f t="shared" si="4"/>
        <v>0</v>
      </c>
      <c r="F188" s="32">
        <v>632</v>
      </c>
      <c r="G188" s="32">
        <v>0</v>
      </c>
      <c r="H188" s="58">
        <f t="shared" si="5"/>
        <v>0</v>
      </c>
    </row>
    <row r="189" spans="1:8" ht="21" customHeight="1">
      <c r="A189" s="21">
        <v>512411</v>
      </c>
      <c r="B189" s="22" t="s">
        <v>152</v>
      </c>
      <c r="C189" s="51">
        <v>480</v>
      </c>
      <c r="D189" s="51">
        <v>0</v>
      </c>
      <c r="E189" s="58">
        <f t="shared" si="4"/>
        <v>0</v>
      </c>
      <c r="F189" s="32">
        <v>490</v>
      </c>
      <c r="G189" s="32">
        <v>0</v>
      </c>
      <c r="H189" s="58">
        <f t="shared" si="5"/>
        <v>0</v>
      </c>
    </row>
    <row r="190" spans="1:8" ht="21" customHeight="1">
      <c r="A190" s="21">
        <v>512511</v>
      </c>
      <c r="B190" s="21" t="s">
        <v>107</v>
      </c>
      <c r="C190" s="51">
        <v>204</v>
      </c>
      <c r="D190" s="51">
        <v>0</v>
      </c>
      <c r="E190" s="58">
        <f t="shared" si="4"/>
        <v>0</v>
      </c>
      <c r="F190" s="32">
        <v>200</v>
      </c>
      <c r="G190" s="32">
        <v>0</v>
      </c>
      <c r="H190" s="58">
        <f t="shared" si="5"/>
        <v>0</v>
      </c>
    </row>
    <row r="191" spans="1:8" ht="21" customHeight="1">
      <c r="A191" s="21">
        <v>512521</v>
      </c>
      <c r="B191" s="21" t="s">
        <v>108</v>
      </c>
      <c r="C191" s="51">
        <v>300</v>
      </c>
      <c r="D191" s="51">
        <v>0</v>
      </c>
      <c r="E191" s="58">
        <f t="shared" si="4"/>
        <v>0</v>
      </c>
      <c r="F191" s="32">
        <v>3072</v>
      </c>
      <c r="G191" s="32">
        <v>0</v>
      </c>
      <c r="H191" s="58">
        <f t="shared" si="5"/>
        <v>0</v>
      </c>
    </row>
    <row r="192" spans="1:8" ht="21" customHeight="1">
      <c r="A192" s="21">
        <v>512531</v>
      </c>
      <c r="B192" s="23" t="s">
        <v>125</v>
      </c>
      <c r="C192" s="51">
        <v>360</v>
      </c>
      <c r="D192" s="51">
        <v>0</v>
      </c>
      <c r="E192" s="58">
        <f t="shared" si="4"/>
        <v>0</v>
      </c>
      <c r="F192" s="32">
        <v>300</v>
      </c>
      <c r="G192" s="32">
        <v>0</v>
      </c>
      <c r="H192" s="58">
        <f t="shared" si="5"/>
        <v>0</v>
      </c>
    </row>
    <row r="193" spans="1:8" ht="21" customHeight="1">
      <c r="A193" s="21">
        <v>512811</v>
      </c>
      <c r="B193" s="23" t="s">
        <v>162</v>
      </c>
      <c r="C193" s="51">
        <v>407</v>
      </c>
      <c r="D193" s="51">
        <v>89</v>
      </c>
      <c r="E193" s="58">
        <f t="shared" si="4"/>
        <v>21.867321867321866</v>
      </c>
      <c r="F193" s="32">
        <v>300</v>
      </c>
      <c r="G193" s="32">
        <v>0</v>
      </c>
      <c r="H193" s="58">
        <f t="shared" si="5"/>
        <v>0</v>
      </c>
    </row>
    <row r="194" spans="1:8" ht="21" customHeight="1">
      <c r="A194" s="20">
        <v>515</v>
      </c>
      <c r="B194" s="24" t="s">
        <v>173</v>
      </c>
      <c r="C194" s="53">
        <f>C195</f>
        <v>300</v>
      </c>
      <c r="D194" s="53">
        <f>D195</f>
        <v>0</v>
      </c>
      <c r="E194" s="58">
        <f t="shared" si="4"/>
        <v>0</v>
      </c>
      <c r="F194" s="35">
        <f>F195</f>
        <v>500</v>
      </c>
      <c r="G194" s="35">
        <f>G195</f>
        <v>0</v>
      </c>
      <c r="H194" s="58">
        <f t="shared" si="5"/>
        <v>0</v>
      </c>
    </row>
    <row r="195" spans="1:8" ht="21" customHeight="1">
      <c r="A195" s="18">
        <v>515111</v>
      </c>
      <c r="B195" s="18" t="s">
        <v>172</v>
      </c>
      <c r="C195" s="51">
        <v>300</v>
      </c>
      <c r="D195" s="51">
        <v>0</v>
      </c>
      <c r="E195" s="58">
        <f t="shared" si="4"/>
        <v>0</v>
      </c>
      <c r="F195" s="32">
        <v>500</v>
      </c>
      <c r="G195" s="32">
        <v>0</v>
      </c>
      <c r="H195" s="58">
        <f t="shared" si="5"/>
        <v>0</v>
      </c>
    </row>
    <row r="196" spans="1:8" ht="21" customHeight="1">
      <c r="A196" s="20"/>
      <c r="B196" s="27" t="s">
        <v>109</v>
      </c>
      <c r="C196" s="54">
        <f>C3+C177</f>
        <v>1829155</v>
      </c>
      <c r="D196" s="54">
        <f>D177+D3</f>
        <v>189600</v>
      </c>
      <c r="E196" s="97">
        <v>10.37</v>
      </c>
      <c r="F196" s="36">
        <f>F3+F177</f>
        <v>2827923</v>
      </c>
      <c r="G196" s="36">
        <f>G3+G177</f>
        <v>314948</v>
      </c>
      <c r="H196" s="58">
        <f>G196/F196*100</f>
        <v>11.137078343363664</v>
      </c>
    </row>
    <row r="197" spans="1:8" s="28" customFormat="1" ht="18">
      <c r="A197" s="29"/>
      <c r="B197" s="29"/>
      <c r="C197" s="29"/>
      <c r="D197" s="29"/>
      <c r="E197" s="29"/>
      <c r="H197" s="29"/>
    </row>
    <row r="199" spans="1:8" s="44" customFormat="1" ht="51.75" customHeight="1">
      <c r="A199" s="45"/>
      <c r="B199" s="45"/>
      <c r="C199" s="45"/>
      <c r="D199" s="45"/>
      <c r="E199" s="45"/>
      <c r="H199" s="45"/>
    </row>
    <row r="200" spans="1:8" s="44" customFormat="1" ht="18" customHeight="1">
      <c r="A200" s="45"/>
      <c r="B200" s="45"/>
      <c r="C200" s="44" t="s">
        <v>238</v>
      </c>
      <c r="D200" s="85">
        <v>186126</v>
      </c>
      <c r="E200" s="45"/>
      <c r="F200" s="44" t="s">
        <v>238</v>
      </c>
      <c r="G200" s="85">
        <v>319689</v>
      </c>
      <c r="H200" s="45"/>
    </row>
    <row r="201" spans="1:8" s="44" customFormat="1" ht="18" customHeight="1">
      <c r="A201" s="45"/>
      <c r="B201" s="45"/>
      <c r="C201" s="44" t="s">
        <v>239</v>
      </c>
      <c r="D201" s="86">
        <v>189600</v>
      </c>
      <c r="E201" s="45"/>
      <c r="F201" s="44" t="s">
        <v>239</v>
      </c>
      <c r="G201" s="86">
        <v>314948</v>
      </c>
      <c r="H201" s="45"/>
    </row>
    <row r="202" spans="1:8" ht="18" customHeight="1">
      <c r="A202" s="30"/>
      <c r="B202" s="31"/>
      <c r="C202" s="44" t="s">
        <v>241</v>
      </c>
      <c r="D202" s="85">
        <v>3474</v>
      </c>
      <c r="E202" s="31"/>
      <c r="F202" s="44" t="s">
        <v>240</v>
      </c>
      <c r="G202" s="85">
        <v>4741</v>
      </c>
      <c r="H202" s="31"/>
    </row>
    <row r="203" spans="1:8" ht="18">
      <c r="A203" s="104"/>
      <c r="B203" s="104"/>
      <c r="C203" s="50"/>
      <c r="D203" s="50"/>
      <c r="E203" s="50"/>
      <c r="H203" s="50"/>
    </row>
    <row r="204" spans="1:8" ht="36.75" customHeight="1">
      <c r="A204" s="98"/>
      <c r="B204" s="98" t="s">
        <v>246</v>
      </c>
      <c r="C204" s="99"/>
      <c r="D204" s="99"/>
      <c r="E204" s="100"/>
      <c r="F204" s="101" t="s">
        <v>247</v>
      </c>
      <c r="G204" s="101"/>
      <c r="H204" s="49"/>
    </row>
    <row r="205" spans="1:8" ht="18">
      <c r="A205" s="98"/>
      <c r="B205" s="98" t="s">
        <v>248</v>
      </c>
      <c r="C205" s="99"/>
      <c r="D205" s="99"/>
      <c r="E205" s="102"/>
      <c r="F205" s="99" t="s">
        <v>249</v>
      </c>
      <c r="G205" s="103"/>
      <c r="H205" s="49"/>
    </row>
    <row r="206" spans="1:8" ht="18">
      <c r="A206" s="98"/>
      <c r="B206" s="98"/>
      <c r="C206" s="99"/>
      <c r="D206" s="99"/>
      <c r="E206" s="102"/>
      <c r="F206" s="99"/>
      <c r="G206" s="99"/>
      <c r="H206" s="103"/>
    </row>
    <row r="207" spans="1:8" ht="18">
      <c r="A207" s="98"/>
      <c r="B207" s="98" t="s">
        <v>250</v>
      </c>
      <c r="C207" s="99"/>
      <c r="D207" s="99"/>
      <c r="E207" s="102"/>
      <c r="F207" s="99"/>
      <c r="G207" s="99"/>
      <c r="H207" s="103"/>
    </row>
    <row r="208" spans="1:8" ht="18">
      <c r="A208" s="98"/>
      <c r="B208" s="98" t="s">
        <v>251</v>
      </c>
      <c r="C208" s="99"/>
      <c r="D208" s="99"/>
      <c r="E208" s="102"/>
      <c r="F208" s="99"/>
      <c r="G208" s="99"/>
      <c r="H208" s="103"/>
    </row>
  </sheetData>
  <sheetProtection/>
  <mergeCells count="1">
    <mergeCell ref="A203:B203"/>
  </mergeCells>
  <printOptions/>
  <pageMargins left="0.83" right="0.28" top="0.35433070866141736" bottom="0.35433070866141736" header="0.31496062992125984" footer="0.31496062992125984"/>
  <pageSetup fitToHeight="0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Morić</cp:lastModifiedBy>
  <cp:lastPrinted>2018-04-23T13:36:10Z</cp:lastPrinted>
  <dcterms:created xsi:type="dcterms:W3CDTF">2011-04-14T09:02:26Z</dcterms:created>
  <dcterms:modified xsi:type="dcterms:W3CDTF">2018-06-21T14:04:31Z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